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vojte\Documents\SLUNOVRAT - vnitřní předpisy\Veřejné zakázky\2020\Podlahy\"/>
    </mc:Choice>
  </mc:AlternateContent>
  <xr:revisionPtr revIDLastSave="0" documentId="13_ncr:1_{0D83F852-C68B-44F6-9994-32E1BAE771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1 - 3.NP" sheetId="2" r:id="rId2"/>
    <sheet name="2 - 2.NP" sheetId="3" r:id="rId3"/>
    <sheet name="3 - OST" sheetId="4" r:id="rId4"/>
  </sheets>
  <definedNames>
    <definedName name="_xlnm._FilterDatabase" localSheetId="1" hidden="1">'1 - 3.NP'!$C$123:$K$263</definedName>
    <definedName name="_xlnm._FilterDatabase" localSheetId="2" hidden="1">'2 - 2.NP'!$C$123:$K$209</definedName>
    <definedName name="_xlnm._FilterDatabase" localSheetId="3" hidden="1">'3 - OST'!$C$124:$K$133</definedName>
    <definedName name="_xlnm.Print_Titles" localSheetId="1">'1 - 3.NP'!$123:$123</definedName>
    <definedName name="_xlnm.Print_Titles" localSheetId="2">'2 - 2.NP'!$123:$123</definedName>
    <definedName name="_xlnm.Print_Titles" localSheetId="3">'3 - OST'!$124:$124</definedName>
    <definedName name="_xlnm.Print_Titles" localSheetId="0">'Rekapitulace stavby'!$92:$92</definedName>
    <definedName name="_xlnm.Print_Area" localSheetId="1">'1 - 3.NP'!$C$4:$J$76,'1 - 3.NP'!$C$82:$J$105,'1 - 3.NP'!$C$111:$J$263</definedName>
    <definedName name="_xlnm.Print_Area" localSheetId="2">'2 - 2.NP'!$C$4:$J$76,'2 - 2.NP'!$C$82:$J$105,'2 - 2.NP'!$C$111:$J$209</definedName>
    <definedName name="_xlnm.Print_Area" localSheetId="3">'3 - OST'!$C$4:$J$76,'3 - OST'!$C$82:$J$106,'3 - OST'!$C$112:$J$133</definedName>
    <definedName name="_xlnm.Print_Area" localSheetId="0">'Rekapitulace stavby'!$D$4:$AO$76,'Rekapitulace stavby'!$C$82:$AQ$98</definedName>
  </definedNames>
  <calcPr calcId="181029"/>
</workbook>
</file>

<file path=xl/calcChain.xml><?xml version="1.0" encoding="utf-8"?>
<calcChain xmlns="http://schemas.openxmlformats.org/spreadsheetml/2006/main">
  <c r="J126" i="4" l="1"/>
  <c r="J39" i="4"/>
  <c r="J38" i="4"/>
  <c r="AY97" i="1"/>
  <c r="J37" i="4"/>
  <c r="AX97" i="1"/>
  <c r="BI133" i="4"/>
  <c r="BH133" i="4"/>
  <c r="BG133" i="4"/>
  <c r="BE133" i="4"/>
  <c r="T133" i="4"/>
  <c r="T132" i="4"/>
  <c r="R133" i="4"/>
  <c r="R132" i="4"/>
  <c r="P133" i="4"/>
  <c r="P132" i="4"/>
  <c r="BI131" i="4"/>
  <c r="BH131" i="4"/>
  <c r="BG131" i="4"/>
  <c r="BE131" i="4"/>
  <c r="T131" i="4"/>
  <c r="T130" i="4"/>
  <c r="R131" i="4"/>
  <c r="R130" i="4"/>
  <c r="P131" i="4"/>
  <c r="P130" i="4"/>
  <c r="BI129" i="4"/>
  <c r="BH129" i="4"/>
  <c r="BG129" i="4"/>
  <c r="BE129" i="4"/>
  <c r="T129" i="4"/>
  <c r="T128" i="4"/>
  <c r="T127" i="4" s="1"/>
  <c r="T125" i="4" s="1"/>
  <c r="R129" i="4"/>
  <c r="R128" i="4"/>
  <c r="R127" i="4" s="1"/>
  <c r="R125" i="4" s="1"/>
  <c r="P129" i="4"/>
  <c r="P128" i="4"/>
  <c r="P127" i="4" s="1"/>
  <c r="P125" i="4" s="1"/>
  <c r="AU97" i="1" s="1"/>
  <c r="J97" i="4"/>
  <c r="F122" i="4"/>
  <c r="F121" i="4"/>
  <c r="F119" i="4"/>
  <c r="E117" i="4"/>
  <c r="J31" i="4"/>
  <c r="F92" i="4"/>
  <c r="F91" i="4"/>
  <c r="F89" i="4"/>
  <c r="E87" i="4"/>
  <c r="J24" i="4"/>
  <c r="E24" i="4"/>
  <c r="J92" i="4" s="1"/>
  <c r="J23" i="4"/>
  <c r="J21" i="4"/>
  <c r="E21" i="4"/>
  <c r="J91" i="4" s="1"/>
  <c r="J20" i="4"/>
  <c r="J12" i="4"/>
  <c r="J89" i="4"/>
  <c r="E7" i="4"/>
  <c r="E115" i="4" s="1"/>
  <c r="J39" i="3"/>
  <c r="J38" i="3"/>
  <c r="AY96" i="1" s="1"/>
  <c r="J37" i="3"/>
  <c r="AX96" i="1" s="1"/>
  <c r="BI209" i="3"/>
  <c r="BH209" i="3"/>
  <c r="BG209" i="3"/>
  <c r="BE209" i="3"/>
  <c r="T209" i="3"/>
  <c r="R209" i="3"/>
  <c r="P209" i="3"/>
  <c r="BI201" i="3"/>
  <c r="BH201" i="3"/>
  <c r="BG201" i="3"/>
  <c r="BE201" i="3"/>
  <c r="T201" i="3"/>
  <c r="R201" i="3"/>
  <c r="P201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0" i="3"/>
  <c r="BH190" i="3"/>
  <c r="BG190" i="3"/>
  <c r="BE190" i="3"/>
  <c r="T190" i="3"/>
  <c r="R190" i="3"/>
  <c r="P190" i="3"/>
  <c r="BI182" i="3"/>
  <c r="BH182" i="3"/>
  <c r="BG182" i="3"/>
  <c r="BE182" i="3"/>
  <c r="T182" i="3"/>
  <c r="R182" i="3"/>
  <c r="P182" i="3"/>
  <c r="BI174" i="3"/>
  <c r="BH174" i="3"/>
  <c r="BG174" i="3"/>
  <c r="BE174" i="3"/>
  <c r="T174" i="3"/>
  <c r="R174" i="3"/>
  <c r="P174" i="3"/>
  <c r="BI172" i="3"/>
  <c r="BH172" i="3"/>
  <c r="BG172" i="3"/>
  <c r="BE172" i="3"/>
  <c r="T172" i="3"/>
  <c r="R172" i="3"/>
  <c r="P172" i="3"/>
  <c r="BI164" i="3"/>
  <c r="BH164" i="3"/>
  <c r="BG164" i="3"/>
  <c r="BE164" i="3"/>
  <c r="T164" i="3"/>
  <c r="R164" i="3"/>
  <c r="P164" i="3"/>
  <c r="BI156" i="3"/>
  <c r="BH156" i="3"/>
  <c r="BG156" i="3"/>
  <c r="BE156" i="3"/>
  <c r="T156" i="3"/>
  <c r="R156" i="3"/>
  <c r="P156" i="3"/>
  <c r="BI148" i="3"/>
  <c r="BH148" i="3"/>
  <c r="BG148" i="3"/>
  <c r="BE148" i="3"/>
  <c r="T148" i="3"/>
  <c r="R148" i="3"/>
  <c r="P148" i="3"/>
  <c r="BI140" i="3"/>
  <c r="BH140" i="3"/>
  <c r="BG140" i="3"/>
  <c r="BE140" i="3"/>
  <c r="T140" i="3"/>
  <c r="R140" i="3"/>
  <c r="P140" i="3"/>
  <c r="BI132" i="3"/>
  <c r="BH132" i="3"/>
  <c r="BG132" i="3"/>
  <c r="BE132" i="3"/>
  <c r="T132" i="3"/>
  <c r="R132" i="3"/>
  <c r="P132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F121" i="3"/>
  <c r="F120" i="3"/>
  <c r="F118" i="3"/>
  <c r="E116" i="3"/>
  <c r="J31" i="3"/>
  <c r="F92" i="3"/>
  <c r="F91" i="3"/>
  <c r="F89" i="3"/>
  <c r="E87" i="3"/>
  <c r="J24" i="3"/>
  <c r="E24" i="3"/>
  <c r="J121" i="3"/>
  <c r="J23" i="3"/>
  <c r="J21" i="3"/>
  <c r="E21" i="3"/>
  <c r="J120" i="3" s="1"/>
  <c r="J20" i="3"/>
  <c r="J12" i="3"/>
  <c r="J89" i="3" s="1"/>
  <c r="E7" i="3"/>
  <c r="E85" i="3" s="1"/>
  <c r="J39" i="2"/>
  <c r="J38" i="2"/>
  <c r="AY95" i="1" s="1"/>
  <c r="J37" i="2"/>
  <c r="AX95" i="1" s="1"/>
  <c r="BI263" i="2"/>
  <c r="BH263" i="2"/>
  <c r="BG263" i="2"/>
  <c r="BE263" i="2"/>
  <c r="T263" i="2"/>
  <c r="R263" i="2"/>
  <c r="P263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32" i="2"/>
  <c r="BH232" i="2"/>
  <c r="BG232" i="2"/>
  <c r="BE232" i="2"/>
  <c r="T232" i="2"/>
  <c r="R232" i="2"/>
  <c r="P232" i="2"/>
  <c r="BI218" i="2"/>
  <c r="BH218" i="2"/>
  <c r="BG218" i="2"/>
  <c r="BE218" i="2"/>
  <c r="T218" i="2"/>
  <c r="R218" i="2"/>
  <c r="P218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188" i="2"/>
  <c r="BH188" i="2"/>
  <c r="BG188" i="2"/>
  <c r="BE188" i="2"/>
  <c r="T188" i="2"/>
  <c r="R188" i="2"/>
  <c r="P188" i="2"/>
  <c r="BI174" i="2"/>
  <c r="BH174" i="2"/>
  <c r="BG174" i="2"/>
  <c r="BE174" i="2"/>
  <c r="T174" i="2"/>
  <c r="R174" i="2"/>
  <c r="P174" i="2"/>
  <c r="BI160" i="2"/>
  <c r="BH160" i="2"/>
  <c r="BG160" i="2"/>
  <c r="BE160" i="2"/>
  <c r="T160" i="2"/>
  <c r="R160" i="2"/>
  <c r="P160" i="2"/>
  <c r="BI146" i="2"/>
  <c r="BH146" i="2"/>
  <c r="BG146" i="2"/>
  <c r="BE146" i="2"/>
  <c r="T146" i="2"/>
  <c r="R146" i="2"/>
  <c r="P146" i="2"/>
  <c r="BI132" i="2"/>
  <c r="BH132" i="2"/>
  <c r="BG132" i="2"/>
  <c r="BE132" i="2"/>
  <c r="T132" i="2"/>
  <c r="R132" i="2"/>
  <c r="P132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F121" i="2"/>
  <c r="F120" i="2"/>
  <c r="F118" i="2"/>
  <c r="E116" i="2"/>
  <c r="J31" i="2"/>
  <c r="F92" i="2"/>
  <c r="F91" i="2"/>
  <c r="F89" i="2"/>
  <c r="E87" i="2"/>
  <c r="J24" i="2"/>
  <c r="E24" i="2"/>
  <c r="J92" i="2" s="1"/>
  <c r="J23" i="2"/>
  <c r="J21" i="2"/>
  <c r="E21" i="2"/>
  <c r="J120" i="2" s="1"/>
  <c r="J20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J133" i="4"/>
  <c r="J131" i="4"/>
  <c r="J129" i="4"/>
  <c r="J201" i="3"/>
  <c r="J199" i="3"/>
  <c r="J218" i="2"/>
  <c r="BK204" i="2"/>
  <c r="J202" i="2"/>
  <c r="BK128" i="2"/>
  <c r="BK131" i="4"/>
  <c r="BK129" i="4"/>
  <c r="J209" i="3"/>
  <c r="BK199" i="3"/>
  <c r="BK198" i="3"/>
  <c r="BK190" i="3"/>
  <c r="J182" i="3"/>
  <c r="BK164" i="3"/>
  <c r="J156" i="3"/>
  <c r="J140" i="3"/>
  <c r="J128" i="3"/>
  <c r="BK127" i="3"/>
  <c r="J188" i="2"/>
  <c r="J174" i="2"/>
  <c r="BK160" i="2"/>
  <c r="J132" i="2"/>
  <c r="BK133" i="4"/>
  <c r="BK201" i="3"/>
  <c r="J198" i="3"/>
  <c r="BK174" i="3"/>
  <c r="J172" i="3"/>
  <c r="J164" i="3"/>
  <c r="BK156" i="3"/>
  <c r="BK148" i="3"/>
  <c r="BK140" i="3"/>
  <c r="J132" i="3"/>
  <c r="J129" i="3"/>
  <c r="J127" i="3"/>
  <c r="BK263" i="2"/>
  <c r="J249" i="2"/>
  <c r="BK247" i="2"/>
  <c r="BK246" i="2"/>
  <c r="J232" i="2"/>
  <c r="BK218" i="2"/>
  <c r="J204" i="2"/>
  <c r="BK202" i="2"/>
  <c r="BK188" i="2"/>
  <c r="BK174" i="2"/>
  <c r="BK146" i="2"/>
  <c r="BK132" i="2"/>
  <c r="BK129" i="2"/>
  <c r="BK127" i="2"/>
  <c r="BK209" i="3"/>
  <c r="J190" i="3"/>
  <c r="BK182" i="3"/>
  <c r="J174" i="3"/>
  <c r="BK172" i="3"/>
  <c r="J148" i="3"/>
  <c r="BK132" i="3"/>
  <c r="BK129" i="3"/>
  <c r="BK128" i="3"/>
  <c r="J263" i="2"/>
  <c r="BK249" i="2"/>
  <c r="J247" i="2"/>
  <c r="J246" i="2"/>
  <c r="BK232" i="2"/>
  <c r="J160" i="2"/>
  <c r="J146" i="2"/>
  <c r="J129" i="2"/>
  <c r="J128" i="2"/>
  <c r="J127" i="2"/>
  <c r="AS94" i="1"/>
  <c r="P126" i="2" l="1"/>
  <c r="P125" i="2"/>
  <c r="R126" i="2"/>
  <c r="R125" i="2"/>
  <c r="P131" i="2"/>
  <c r="P130" i="2" s="1"/>
  <c r="P131" i="3"/>
  <c r="P130" i="3"/>
  <c r="P124" i="3" s="1"/>
  <c r="AU96" i="1" s="1"/>
  <c r="BK131" i="2"/>
  <c r="J131" i="2" s="1"/>
  <c r="J100" i="2" s="1"/>
  <c r="T131" i="2"/>
  <c r="T130" i="2"/>
  <c r="R126" i="3"/>
  <c r="R125" i="3"/>
  <c r="BK131" i="3"/>
  <c r="J131" i="3" s="1"/>
  <c r="J100" i="3" s="1"/>
  <c r="BK126" i="2"/>
  <c r="J126" i="2" s="1"/>
  <c r="J98" i="2" s="1"/>
  <c r="T126" i="2"/>
  <c r="T125" i="2"/>
  <c r="T124" i="2"/>
  <c r="R131" i="2"/>
  <c r="R130" i="2" s="1"/>
  <c r="P126" i="3"/>
  <c r="P125" i="3"/>
  <c r="R131" i="3"/>
  <c r="R130" i="3"/>
  <c r="BK126" i="3"/>
  <c r="BK125" i="3" s="1"/>
  <c r="J125" i="3" s="1"/>
  <c r="J97" i="3" s="1"/>
  <c r="T126" i="3"/>
  <c r="T125" i="3" s="1"/>
  <c r="T131" i="3"/>
  <c r="T130" i="3"/>
  <c r="E114" i="2"/>
  <c r="J118" i="2"/>
  <c r="J121" i="2"/>
  <c r="BF174" i="2"/>
  <c r="BF204" i="2"/>
  <c r="BF232" i="2"/>
  <c r="BF246" i="2"/>
  <c r="BF247" i="2"/>
  <c r="BF249" i="2"/>
  <c r="J91" i="3"/>
  <c r="J92" i="3"/>
  <c r="E114" i="3"/>
  <c r="J118" i="3"/>
  <c r="BF127" i="3"/>
  <c r="BF148" i="3"/>
  <c r="BF156" i="3"/>
  <c r="BF182" i="3"/>
  <c r="BF209" i="3"/>
  <c r="BF127" i="2"/>
  <c r="BF128" i="2"/>
  <c r="BF132" i="2"/>
  <c r="BF146" i="2"/>
  <c r="BF218" i="2"/>
  <c r="BF263" i="2"/>
  <c r="BF132" i="3"/>
  <c r="BF164" i="3"/>
  <c r="BF174" i="3"/>
  <c r="BF190" i="3"/>
  <c r="BF199" i="3"/>
  <c r="J91" i="2"/>
  <c r="BF160" i="2"/>
  <c r="BF188" i="2"/>
  <c r="BF202" i="2"/>
  <c r="BF128" i="3"/>
  <c r="BF129" i="3"/>
  <c r="BF140" i="3"/>
  <c r="BF172" i="3"/>
  <c r="J119" i="4"/>
  <c r="J121" i="4"/>
  <c r="J122" i="4"/>
  <c r="BF129" i="2"/>
  <c r="BF198" i="3"/>
  <c r="BF201" i="3"/>
  <c r="E85" i="4"/>
  <c r="BF129" i="4"/>
  <c r="BF131" i="4"/>
  <c r="BF133" i="4"/>
  <c r="BK128" i="4"/>
  <c r="J128" i="4" s="1"/>
  <c r="J99" i="4" s="1"/>
  <c r="BK130" i="4"/>
  <c r="J130" i="4" s="1"/>
  <c r="J100" i="4" s="1"/>
  <c r="BK132" i="4"/>
  <c r="J132" i="4" s="1"/>
  <c r="J101" i="4" s="1"/>
  <c r="F35" i="2"/>
  <c r="AZ95" i="1" s="1"/>
  <c r="J35" i="3"/>
  <c r="AV96" i="1" s="1"/>
  <c r="F38" i="4"/>
  <c r="BC97" i="1" s="1"/>
  <c r="F37" i="2"/>
  <c r="BB95" i="1" s="1"/>
  <c r="F38" i="3"/>
  <c r="BC96" i="1" s="1"/>
  <c r="F39" i="3"/>
  <c r="BD96" i="1" s="1"/>
  <c r="F37" i="3"/>
  <c r="BB96" i="1" s="1"/>
  <c r="J35" i="4"/>
  <c r="AV97" i="1"/>
  <c r="F39" i="4"/>
  <c r="BD97" i="1" s="1"/>
  <c r="J35" i="2"/>
  <c r="AV95" i="1" s="1"/>
  <c r="F39" i="2"/>
  <c r="BD95" i="1" s="1"/>
  <c r="F38" i="2"/>
  <c r="BC95" i="1" s="1"/>
  <c r="F35" i="3"/>
  <c r="AZ96" i="1" s="1"/>
  <c r="F35" i="4"/>
  <c r="AZ97" i="1"/>
  <c r="F37" i="4"/>
  <c r="BB97" i="1" s="1"/>
  <c r="T124" i="3" l="1"/>
  <c r="R124" i="2"/>
  <c r="P124" i="2"/>
  <c r="AU95" i="1"/>
  <c r="R124" i="3"/>
  <c r="BK125" i="2"/>
  <c r="J125" i="2"/>
  <c r="J97" i="2" s="1"/>
  <c r="BK130" i="2"/>
  <c r="J130" i="2" s="1"/>
  <c r="J99" i="2" s="1"/>
  <c r="J126" i="3"/>
  <c r="J98" i="3" s="1"/>
  <c r="BK130" i="3"/>
  <c r="BK124" i="3" s="1"/>
  <c r="J124" i="3" s="1"/>
  <c r="J96" i="3" s="1"/>
  <c r="J105" i="3" s="1"/>
  <c r="BK127" i="4"/>
  <c r="J127" i="4" s="1"/>
  <c r="J98" i="4" s="1"/>
  <c r="AU94" i="1"/>
  <c r="F36" i="2"/>
  <c r="BA95" i="1" s="1"/>
  <c r="BC94" i="1"/>
  <c r="AY94" i="1" s="1"/>
  <c r="F36" i="4"/>
  <c r="BA97" i="1" s="1"/>
  <c r="AZ94" i="1"/>
  <c r="AV94" i="1" s="1"/>
  <c r="AK29" i="1" s="1"/>
  <c r="BB94" i="1"/>
  <c r="W31" i="1" s="1"/>
  <c r="J36" i="3"/>
  <c r="AW96" i="1" s="1"/>
  <c r="AT96" i="1" s="1"/>
  <c r="BD94" i="1"/>
  <c r="W33" i="1" s="1"/>
  <c r="F36" i="3"/>
  <c r="BA96" i="1" s="1"/>
  <c r="J36" i="2"/>
  <c r="AW95" i="1" s="1"/>
  <c r="AT95" i="1" s="1"/>
  <c r="J36" i="4"/>
  <c r="AW97" i="1" s="1"/>
  <c r="AT97" i="1" s="1"/>
  <c r="J130" i="3" l="1"/>
  <c r="J99" i="3" s="1"/>
  <c r="BK124" i="2"/>
  <c r="J124" i="2"/>
  <c r="J96" i="2" s="1"/>
  <c r="J105" i="2" s="1"/>
  <c r="J30" i="3"/>
  <c r="J32" i="3" s="1"/>
  <c r="AG96" i="1" s="1"/>
  <c r="AN96" i="1" s="1"/>
  <c r="BK125" i="4"/>
  <c r="J125" i="4"/>
  <c r="J96" i="4"/>
  <c r="J106" i="4" s="1"/>
  <c r="BA94" i="1"/>
  <c r="AW94" i="1" s="1"/>
  <c r="AK30" i="1" s="1"/>
  <c r="W32" i="1"/>
  <c r="W29" i="1"/>
  <c r="AX94" i="1"/>
  <c r="J41" i="3" l="1"/>
  <c r="J30" i="2"/>
  <c r="J32" i="2" s="1"/>
  <c r="AG95" i="1" s="1"/>
  <c r="AN95" i="1" s="1"/>
  <c r="J30" i="4"/>
  <c r="W30" i="1"/>
  <c r="J32" i="4"/>
  <c r="AG97" i="1" s="1"/>
  <c r="AN97" i="1" s="1"/>
  <c r="AT94" i="1"/>
  <c r="J41" i="2" l="1"/>
  <c r="J41" i="4"/>
  <c r="AG94" i="1"/>
  <c r="AN94" i="1" s="1"/>
  <c r="AK26" i="1" l="1"/>
  <c r="AK35" i="1" s="1"/>
</calcChain>
</file>

<file path=xl/sharedStrings.xml><?xml version="1.0" encoding="utf-8"?>
<sst xmlns="http://schemas.openxmlformats.org/spreadsheetml/2006/main" count="2721" uniqueCount="262">
  <si>
    <t>Export Komplet</t>
  </si>
  <si>
    <t/>
  </si>
  <si>
    <t>2.0</t>
  </si>
  <si>
    <t>False</t>
  </si>
  <si>
    <t>{505c8c4d-b38d-48e4-aa99-9b6001776957}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</si>
  <si>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</si>
  <si>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</si>
  <si>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</si>
  <si>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</si>
  <si>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</si>
  <si>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</si>
  <si>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</si>
  <si>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</si>
  <si>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104-2</t>
  </si>
  <si>
    <t>Stavba:</t>
  </si>
  <si>
    <t>KSO:</t>
  </si>
  <si>
    <t>CC-CZ:</t>
  </si>
  <si>
    <t>Místo:</t>
  </si>
  <si>
    <t>Datum:</t>
  </si>
  <si>
    <t>Zadavatel:</t>
  </si>
  <si>
    <t>IČ:</t>
  </si>
  <si>
    <t>70631841</t>
  </si>
  <si>
    <t>DIČ:</t>
  </si>
  <si>
    <t>Zhotovitel: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</si>
  <si>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</si>
  <si>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</si>
  <si>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</si>
  <si>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</si>
  <si>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</si>
  <si>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</si>
  <si>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</si>
  <si>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</si>
  <si>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</si>
  <si>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</si>
  <si>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</si>
  <si>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</si>
  <si>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</si>
  <si>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</si>
  <si>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</si>
  <si>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</si>
  <si>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</si>
  <si>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</si>
  <si>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</si>
  <si>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</si>
  <si>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</si>
  <si>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</si>
  <si>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</si>
  <si>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</si>
  <si>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</si>
  <si>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</si>
  <si>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</si>
  <si>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</si>
  <si>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</si>
  <si>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</si>
  <si>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</si>
  <si>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</si>
  <si>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</si>
  <si>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</si>
  <si>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</si>
  <si>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</si>
  <si>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</si>
  <si>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</si>
  <si>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</si>
  <si>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</si>
  <si>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</si>
  <si>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</si>
  <si>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</si>
  <si>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</si>
  <si>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</si>
  <si>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</si>
  <si>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</si>
  <si>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</si>
  <si>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</si>
  <si>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</si>
  <si>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</si>
  <si>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3.NP</t>
  </si>
  <si>
    <t>STA</t>
  </si>
  <si>
    <t>{7edd7bdd-182e-44d3-8030-821a697d93de}</t>
  </si>
  <si>
    <t>2</t>
  </si>
  <si>
    <t>2.NP</t>
  </si>
  <si>
    <t>{0aab8d98-c730-44da-991d-2f4bc0420e81}</t>
  </si>
  <si>
    <t>3</t>
  </si>
  <si>
    <t>OST</t>
  </si>
  <si>
    <t>{7e5e094a-8bf6-4526-b66f-fa781005ba58}</t>
  </si>
  <si>
    <t>KRYCÍ LIST SOUPISU PRACÍ</t>
  </si>
  <si>
    <t>Objekt:</t>
  </si>
  <si>
    <t>1 - 3.NP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</si>
  <si>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</si>
  <si>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</si>
  <si>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</si>
  <si>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</si>
  <si>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</si>
  <si>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</si>
  <si>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</si>
  <si>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</si>
  <si>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</si>
  <si>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</si>
  <si>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776 - Podlahy povlakové</t>
  </si>
  <si>
    <t>2) Ostatní náklady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</si>
  <si>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</si>
  <si>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</si>
  <si>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</si>
  <si>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</si>
  <si>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</si>
  <si>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</si>
  <si>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</si>
  <si>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</si>
  <si>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</si>
  <si>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</si>
  <si>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</si>
  <si>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</si>
  <si>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</si>
  <si>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</si>
  <si>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</si>
  <si>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- Práce a dodávky HSV</t>
  </si>
  <si>
    <t>ROZPOCET</t>
  </si>
  <si>
    <t>997</t>
  </si>
  <si>
    <t>Přesun sutě - Přesun sutě</t>
  </si>
  <si>
    <t>K</t>
  </si>
  <si>
    <t>997013501</t>
  </si>
  <si>
    <t>Odvoz suti a vybouraných hmot na skládku nebo meziskládku do 1 km se složením</t>
  </si>
  <si>
    <t>t</t>
  </si>
  <si>
    <t>4</t>
  </si>
  <si>
    <t>-179336272</t>
  </si>
  <si>
    <t>997013509</t>
  </si>
  <si>
    <t>Příplatek k odvozu suti a vybouraných hmot na skládku ZKD 1 km přes 1 km</t>
  </si>
  <si>
    <t>-995787016</t>
  </si>
  <si>
    <t>997013631</t>
  </si>
  <si>
    <t>Poplatek za uložení na skládce (skládkovné) stavebního odpadu směsného kód odpadu 17 09 04</t>
  </si>
  <si>
    <t>-1287800832</t>
  </si>
  <si>
    <t>PSV</t>
  </si>
  <si>
    <t>Práce a dodávky PSV - Práce a dodávky PSV</t>
  </si>
  <si>
    <t>776</t>
  </si>
  <si>
    <t>Podlahy povlakové - Podlahy povlakové</t>
  </si>
  <si>
    <t>776111311</t>
  </si>
  <si>
    <t>Vysátí podkladu povlakových podlah</t>
  </si>
  <si>
    <t>m2</t>
  </si>
  <si>
    <t>16</t>
  </si>
  <si>
    <t>783439745</t>
  </si>
  <si>
    <t>VV</t>
  </si>
  <si>
    <t>(5,5*3)+(5,5*4)</t>
  </si>
  <si>
    <t>kancelář</t>
  </si>
  <si>
    <t>5,5*4</t>
  </si>
  <si>
    <t>pokoj č.6</t>
  </si>
  <si>
    <t>3,1*5,8</t>
  </si>
  <si>
    <t>pokoj č.3</t>
  </si>
  <si>
    <t>3,2*5,8</t>
  </si>
  <si>
    <t>pokoj č.2</t>
  </si>
  <si>
    <t>(1,83*5,8)+(2,2*3,5)</t>
  </si>
  <si>
    <t>pokoj č.18</t>
  </si>
  <si>
    <t>7,2*5,5</t>
  </si>
  <si>
    <t>jídelna</t>
  </si>
  <si>
    <t>Součet</t>
  </si>
  <si>
    <t>5</t>
  </si>
  <si>
    <t>776121311</t>
  </si>
  <si>
    <t>Vodou ředitelná penetrace savého podkladu povlakových podlah ředěná v poměru 1:1</t>
  </si>
  <si>
    <t>-1727396881</t>
  </si>
  <si>
    <t>6</t>
  </si>
  <si>
    <t>776141122</t>
  </si>
  <si>
    <t>Vyrovnání podkladu povlakových podlah stěrkou pevnosti 30 MPa tl do 5 mm</t>
  </si>
  <si>
    <t>1085269769</t>
  </si>
  <si>
    <t>7</t>
  </si>
  <si>
    <t>776201811</t>
  </si>
  <si>
    <t>Demontáž lepených povlakových podlah bez podložky ručně</t>
  </si>
  <si>
    <t>1195773198</t>
  </si>
  <si>
    <t>8</t>
  </si>
  <si>
    <t>776221111</t>
  </si>
  <si>
    <t>Lepení pásů z PVC standardním lepidlem</t>
  </si>
  <si>
    <t>1106558960</t>
  </si>
  <si>
    <t>9</t>
  </si>
  <si>
    <t>M</t>
  </si>
  <si>
    <t>28411012</t>
  </si>
  <si>
    <t>PVC vinyl heterogenní protiskluzná tl 2,00mm,  nášlapná vrstva 0,70mm, třída zátěže 34/43, otlak do 0,05mm, R10, hořlavost Bfl S1</t>
  </si>
  <si>
    <t>32</t>
  </si>
  <si>
    <t>1614063962</t>
  </si>
  <si>
    <t>154,954*1,1 'Přepočtené koeficientem množství</t>
  </si>
  <si>
    <t>10</t>
  </si>
  <si>
    <t>776410811</t>
  </si>
  <si>
    <t>Odstranění soklíků a lišt pryžových nebo plastových</t>
  </si>
  <si>
    <t>m</t>
  </si>
  <si>
    <t>-1324129513</t>
  </si>
  <si>
    <t>(5,5+3+5,5+3+4+5,5+4+5,5)</t>
  </si>
  <si>
    <t>(4+4+5,5+5,5)</t>
  </si>
  <si>
    <t>(3,1+3,1+5,8+5,8)</t>
  </si>
  <si>
    <t>(3,2+5,8+3,2+5,8)</t>
  </si>
  <si>
    <t>(5,8+1,83+2,2+3,5+4,03)</t>
  </si>
  <si>
    <t>(7,2+5,5+7,2+5,5)</t>
  </si>
  <si>
    <t>11</t>
  </si>
  <si>
    <t>776411111</t>
  </si>
  <si>
    <t>Montáž obvodových soklíků výšky do 80 mm</t>
  </si>
  <si>
    <t>-1939571221</t>
  </si>
  <si>
    <t>12</t>
  </si>
  <si>
    <t>28411009</t>
  </si>
  <si>
    <t>lišta soklová PVC 18x80mm</t>
  </si>
  <si>
    <t>1035750250</t>
  </si>
  <si>
    <t>13</t>
  </si>
  <si>
    <t>776421312</t>
  </si>
  <si>
    <t>Montáž přechodových šroubovaných lišt</t>
  </si>
  <si>
    <t>-1715490426</t>
  </si>
  <si>
    <t>14</t>
  </si>
  <si>
    <t>55343124.R1</t>
  </si>
  <si>
    <t xml:space="preserve">profil přechodový nerez vrtaný </t>
  </si>
  <si>
    <t>-328072144</t>
  </si>
  <si>
    <t>6,86274509803922*1,02 'Přepočtené koeficientem množství</t>
  </si>
  <si>
    <t>776991121</t>
  </si>
  <si>
    <t>Základní čištění nově položených podlahovin vysátím a setřením vlhkým mopem</t>
  </si>
  <si>
    <t>-1120782935</t>
  </si>
  <si>
    <t>998776102</t>
  </si>
  <si>
    <t>Přesun hmot tonážní pro podlahy povlakové v objektech v do 12 m</t>
  </si>
  <si>
    <t>1545209585</t>
  </si>
  <si>
    <t>2 - 2.NP</t>
  </si>
  <si>
    <t>502825644</t>
  </si>
  <si>
    <t>865352294</t>
  </si>
  <si>
    <t>-1408819654</t>
  </si>
  <si>
    <t>526786443</t>
  </si>
  <si>
    <t>5,5*7</t>
  </si>
  <si>
    <t>jidelna</t>
  </si>
  <si>
    <t>5,4*4,2</t>
  </si>
  <si>
    <t>pokoj u kanceláře vlevo</t>
  </si>
  <si>
    <t>804485908</t>
  </si>
  <si>
    <t>553666105</t>
  </si>
  <si>
    <t>-2142345733</t>
  </si>
  <si>
    <t>1809907220</t>
  </si>
  <si>
    <t>1358534617</t>
  </si>
  <si>
    <t>99,68*1,1 'Přepočtené koeficientem množství</t>
  </si>
  <si>
    <t>582165342</t>
  </si>
  <si>
    <t>7+5,5+5,5+3,4+3,4+2+2</t>
  </si>
  <si>
    <t>5,4+5,4+4,2+4,2</t>
  </si>
  <si>
    <t>1137177139</t>
  </si>
  <si>
    <t>410667531</t>
  </si>
  <si>
    <t>-88262522</t>
  </si>
  <si>
    <t>1364404726</t>
  </si>
  <si>
    <t>3,92156862745098*1,02 'Přepočtené koeficientem množství</t>
  </si>
  <si>
    <t>118414432</t>
  </si>
  <si>
    <t>1137798627</t>
  </si>
  <si>
    <t>3 - OST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</si>
  <si>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</si>
  <si>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</si>
  <si>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</si>
  <si>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</si>
  <si>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VRN</t>
  </si>
  <si>
    <t>Vedlejší rozpočtové náklady - Vedlejší rozpočtové náklady</t>
  </si>
  <si>
    <t>VRN3</t>
  </si>
  <si>
    <t>Zařízení staveniště - Zařízení staveniště</t>
  </si>
  <si>
    <t>030001000</t>
  </si>
  <si>
    <t>Zařízení staveniště</t>
  </si>
  <si>
    <t>…</t>
  </si>
  <si>
    <t>1024</t>
  </si>
  <si>
    <t>-975000418</t>
  </si>
  <si>
    <t>VRN6</t>
  </si>
  <si>
    <t>Územní vlivy - Územní vlivy</t>
  </si>
  <si>
    <t>065002000</t>
  </si>
  <si>
    <t>Mimostaveništní doprava materiálů</t>
  </si>
  <si>
    <t>602368463</t>
  </si>
  <si>
    <t>VRN7</t>
  </si>
  <si>
    <t>Provozní vlivy - Provozní vlivy</t>
  </si>
  <si>
    <t>071002000</t>
  </si>
  <si>
    <t>Provoz investora, třetích osob</t>
  </si>
  <si>
    <t>-1665498276</t>
  </si>
  <si>
    <t>Na Mlýnici 203/5, 702 00 Ostrava Přívoz</t>
  </si>
  <si>
    <t>Domov Slunovrat, Ostrava-Přívoz, p.o.</t>
  </si>
  <si>
    <t>Rekonstrukce podlah v Domově Slunovrat 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</si>
</sst>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4" fontId="22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</xdr:rowOff>
    </xdr:from>
    <xdr:to>
      <xdr:col>10</xdr:col>
      <xdr:colOff>104775</xdr:colOff>
      <xdr:row>1</xdr:row>
      <xdr:rowOff>733784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4C7F3C5-E377-4985-BD2A-F14D46DCD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"/>
          <a:ext cx="1409700" cy="8766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923925</xdr:colOff>
      <xdr:row>1</xdr:row>
      <xdr:rowOff>733783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6944BE3-F91B-4E75-996A-004175D16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1409700" cy="876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923925</xdr:colOff>
      <xdr:row>1</xdr:row>
      <xdr:rowOff>733783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B572B41-49C9-4A79-A938-CCC3A69C3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1409700" cy="8766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923925</xdr:colOff>
      <xdr:row>1</xdr:row>
      <xdr:rowOff>733783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D578D89-445C-4982-A3AC-F1AEE9CF5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1409700" cy="876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>
      <selection activeCell="K15" sqref="K1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62.25" customHeight="1">
      <c r="AR2" s="198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s="1" customFormat="1" ht="12" customHeight="1">
      <c r="B5" s="20"/>
      <c r="D5" s="23" t="s">
        <v>12</v>
      </c>
      <c r="K5" s="226" t="s">
        <v>13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20"/>
      <c r="BS5" s="17" t="s">
        <v>6</v>
      </c>
    </row>
    <row r="6" spans="1:74" s="1" customFormat="1" ht="36.950000000000003" customHeight="1">
      <c r="B6" s="20"/>
      <c r="D6" s="25" t="s">
        <v>14</v>
      </c>
      <c r="K6" s="227" t="s">
        <v>261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20"/>
      <c r="BS6" s="17" t="s">
        <v>6</v>
      </c>
    </row>
    <row r="7" spans="1:74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17</v>
      </c>
      <c r="K8" s="24" t="s">
        <v>259</v>
      </c>
      <c r="AK8" s="26" t="s">
        <v>18</v>
      </c>
      <c r="AN8" s="197">
        <v>44168</v>
      </c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19</v>
      </c>
      <c r="AK10" s="26" t="s">
        <v>20</v>
      </c>
      <c r="AN10" s="24" t="s">
        <v>21</v>
      </c>
      <c r="AR10" s="20"/>
      <c r="BS10" s="17" t="s">
        <v>6</v>
      </c>
    </row>
    <row r="11" spans="1:74" s="1" customFormat="1" ht="18.399999999999999" customHeight="1">
      <c r="B11" s="20"/>
      <c r="E11" s="24" t="s">
        <v>260</v>
      </c>
      <c r="AK11" s="26" t="s">
        <v>22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23</v>
      </c>
      <c r="AK13" s="26" t="s">
        <v>20</v>
      </c>
      <c r="AN13" s="24"/>
      <c r="AR13" s="20"/>
      <c r="BS13" s="17" t="s">
        <v>6</v>
      </c>
    </row>
    <row r="14" spans="1:74" ht="12.75">
      <c r="B14" s="20"/>
      <c r="E14" s="24"/>
      <c r="AK14" s="26" t="s">
        <v>22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24</v>
      </c>
      <c r="AK16" s="26" t="s">
        <v>20</v>
      </c>
      <c r="AN16" s="24" t="s">
        <v>1</v>
      </c>
      <c r="AR16" s="20"/>
      <c r="BS16" s="17" t="s">
        <v>3</v>
      </c>
    </row>
    <row r="17" spans="1:71" s="1" customFormat="1" ht="18.399999999999999" customHeight="1">
      <c r="B17" s="20"/>
      <c r="E17" s="24" t="s">
        <v>25</v>
      </c>
      <c r="AK17" s="26" t="s">
        <v>22</v>
      </c>
      <c r="AN17" s="24" t="s">
        <v>1</v>
      </c>
      <c r="AR17" s="20"/>
      <c r="BS17" s="17" t="s">
        <v>26</v>
      </c>
    </row>
    <row r="18" spans="1:71" s="1" customFormat="1" ht="6.95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27</v>
      </c>
      <c r="AK19" s="26" t="s">
        <v>20</v>
      </c>
      <c r="AN19" s="24" t="s">
        <v>1</v>
      </c>
      <c r="AR19" s="20"/>
      <c r="BS19" s="17" t="s">
        <v>6</v>
      </c>
    </row>
    <row r="20" spans="1:71" s="1" customFormat="1" ht="18.399999999999999" customHeight="1">
      <c r="B20" s="20"/>
      <c r="E20" s="24" t="s">
        <v>25</v>
      </c>
      <c r="AK20" s="26" t="s">
        <v>22</v>
      </c>
      <c r="AN20" s="24" t="s">
        <v>1</v>
      </c>
      <c r="AR20" s="20"/>
      <c r="BS20" s="17" t="s">
        <v>26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28</v>
      </c>
      <c r="AR22" s="20"/>
    </row>
    <row r="23" spans="1:71" s="1" customFormat="1" ht="16.5" customHeight="1">
      <c r="B23" s="20"/>
      <c r="E23" s="228" t="s">
        <v>1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29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9">
        <f>ROUND(AG94,2)</f>
        <v>0</v>
      </c>
      <c r="AL26" s="230"/>
      <c r="AM26" s="230"/>
      <c r="AN26" s="230"/>
      <c r="AO26" s="230"/>
      <c r="AP26" s="29"/>
      <c r="AQ26" s="29"/>
      <c r="AR26" s="30"/>
      <c r="BE26" s="2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1" t="s">
        <v>30</v>
      </c>
      <c r="M28" s="231"/>
      <c r="N28" s="231"/>
      <c r="O28" s="231"/>
      <c r="P28" s="231"/>
      <c r="Q28" s="29"/>
      <c r="R28" s="29"/>
      <c r="S28" s="29"/>
      <c r="T28" s="29"/>
      <c r="U28" s="29"/>
      <c r="V28" s="29"/>
      <c r="W28" s="231" t="s">
        <v>31</v>
      </c>
      <c r="X28" s="231"/>
      <c r="Y28" s="231"/>
      <c r="Z28" s="231"/>
      <c r="AA28" s="231"/>
      <c r="AB28" s="231"/>
      <c r="AC28" s="231"/>
      <c r="AD28" s="231"/>
      <c r="AE28" s="231"/>
      <c r="AF28" s="29"/>
      <c r="AG28" s="29"/>
      <c r="AH28" s="29"/>
      <c r="AI28" s="29"/>
      <c r="AJ28" s="29"/>
      <c r="AK28" s="231" t="s">
        <v>32</v>
      </c>
      <c r="AL28" s="231"/>
      <c r="AM28" s="231"/>
      <c r="AN28" s="231"/>
      <c r="AO28" s="231"/>
      <c r="AP28" s="29"/>
      <c r="AQ28" s="29"/>
      <c r="AR28" s="30"/>
      <c r="BE28" s="29"/>
    </row>
    <row r="29" spans="1:71" s="3" customFormat="1" ht="14.45" customHeight="1">
      <c r="B29" s="34"/>
      <c r="D29" s="26" t="s">
        <v>33</v>
      </c>
      <c r="F29" s="26" t="s">
        <v>34</v>
      </c>
      <c r="L29" s="214">
        <v>0.21</v>
      </c>
      <c r="M29" s="213"/>
      <c r="N29" s="213"/>
      <c r="O29" s="213"/>
      <c r="P29" s="213"/>
      <c r="W29" s="212">
        <f>ROUND(AZ94, 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 2)</f>
        <v>0</v>
      </c>
      <c r="AL29" s="213"/>
      <c r="AM29" s="213"/>
      <c r="AN29" s="213"/>
      <c r="AO29" s="213"/>
      <c r="AR29" s="34"/>
    </row>
    <row r="30" spans="1:71" s="3" customFormat="1" ht="14.45" customHeight="1">
      <c r="B30" s="34"/>
      <c r="F30" s="26" t="s">
        <v>35</v>
      </c>
      <c r="L30" s="214">
        <v>0.15</v>
      </c>
      <c r="M30" s="213"/>
      <c r="N30" s="213"/>
      <c r="O30" s="213"/>
      <c r="P30" s="213"/>
      <c r="W30" s="212">
        <f>ROUND(BA94, 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 2)</f>
        <v>0</v>
      </c>
      <c r="AL30" s="213"/>
      <c r="AM30" s="213"/>
      <c r="AN30" s="213"/>
      <c r="AO30" s="213"/>
      <c r="AR30" s="34"/>
    </row>
    <row r="31" spans="1:71" s="3" customFormat="1" ht="14.45" hidden="1" customHeight="1">
      <c r="B31" s="34"/>
      <c r="F31" s="26" t="s">
        <v>36</v>
      </c>
      <c r="L31" s="214">
        <v>0.21</v>
      </c>
      <c r="M31" s="213"/>
      <c r="N31" s="213"/>
      <c r="O31" s="213"/>
      <c r="P31" s="213"/>
      <c r="W31" s="212">
        <f>ROUND(BB94, 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4"/>
    </row>
    <row r="32" spans="1:71" s="3" customFormat="1" ht="14.45" hidden="1" customHeight="1">
      <c r="B32" s="34"/>
      <c r="F32" s="26" t="s">
        <v>37</v>
      </c>
      <c r="L32" s="214">
        <v>0.15</v>
      </c>
      <c r="M32" s="213"/>
      <c r="N32" s="213"/>
      <c r="O32" s="213"/>
      <c r="P32" s="213"/>
      <c r="W32" s="212">
        <f>ROUND(BC94, 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4"/>
    </row>
    <row r="33" spans="1:57" s="3" customFormat="1" ht="14.45" hidden="1" customHeight="1">
      <c r="B33" s="34"/>
      <c r="F33" s="26" t="s">
        <v>38</v>
      </c>
      <c r="L33" s="214">
        <v>0</v>
      </c>
      <c r="M33" s="213"/>
      <c r="N33" s="213"/>
      <c r="O33" s="213"/>
      <c r="P33" s="213"/>
      <c r="W33" s="212">
        <f>ROUND(BD94, 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39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40</v>
      </c>
      <c r="U35" s="37"/>
      <c r="V35" s="37"/>
      <c r="W35" s="37"/>
      <c r="X35" s="215" t="s">
        <v>41</v>
      </c>
      <c r="Y35" s="216"/>
      <c r="Z35" s="216"/>
      <c r="AA35" s="216"/>
      <c r="AB35" s="216"/>
      <c r="AC35" s="37"/>
      <c r="AD35" s="37"/>
      <c r="AE35" s="37"/>
      <c r="AF35" s="37"/>
      <c r="AG35" s="37"/>
      <c r="AH35" s="37"/>
      <c r="AI35" s="37"/>
      <c r="AJ35" s="37"/>
      <c r="AK35" s="217">
        <f>SUM(AK26:AK33)</f>
        <v>0</v>
      </c>
      <c r="AL35" s="216"/>
      <c r="AM35" s="216"/>
      <c r="AN35" s="216"/>
      <c r="AO35" s="218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39"/>
      <c r="D49" s="40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43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29"/>
      <c r="B60" s="30"/>
      <c r="C60" s="29"/>
      <c r="D60" s="42" t="s">
        <v>44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45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44</v>
      </c>
      <c r="AI60" s="32"/>
      <c r="AJ60" s="32"/>
      <c r="AK60" s="32"/>
      <c r="AL60" s="32"/>
      <c r="AM60" s="42" t="s">
        <v>45</v>
      </c>
      <c r="AN60" s="32"/>
      <c r="AO60" s="32"/>
      <c r="AP60" s="29"/>
      <c r="AQ60" s="29"/>
      <c r="AR60" s="30"/>
      <c r="BE60" s="29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29"/>
      <c r="B64" s="30"/>
      <c r="C64" s="29"/>
      <c r="D64" s="40" t="s">
        <v>46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47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29"/>
      <c r="B75" s="30"/>
      <c r="C75" s="29"/>
      <c r="D75" s="42" t="s">
        <v>44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45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44</v>
      </c>
      <c r="AI75" s="32"/>
      <c r="AJ75" s="32"/>
      <c r="AK75" s="32"/>
      <c r="AL75" s="32"/>
      <c r="AM75" s="42" t="s">
        <v>45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21" t="s">
        <v>48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6" t="s">
        <v>12</v>
      </c>
      <c r="L84" s="4" t="str">
        <f>K5</f>
        <v>104-2</v>
      </c>
      <c r="AR84" s="48"/>
    </row>
    <row r="85" spans="1:91" s="5" customFormat="1" ht="36.950000000000003" customHeight="1">
      <c r="B85" s="49"/>
      <c r="C85" s="50" t="s">
        <v>14</v>
      </c>
      <c r="L85" s="203" t="str">
        <f>K6</f>
        <v>Rekonstrukce podlah v Domově Slunovrat I. etapa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Na Mlýnici 203/5, 702 00 Ostrava Přívoz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18</v>
      </c>
      <c r="AJ87" s="29"/>
      <c r="AK87" s="29"/>
      <c r="AL87" s="29"/>
      <c r="AM87" s="205">
        <f>IF(AN8= "","",AN8)</f>
        <v>44168</v>
      </c>
      <c r="AN87" s="205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6" t="s">
        <v>19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Domov Slunovrat, Ostrava-Přívoz, p.o.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24</v>
      </c>
      <c r="AJ89" s="29"/>
      <c r="AK89" s="29"/>
      <c r="AL89" s="29"/>
      <c r="AM89" s="206" t="str">
        <f>IF(E17="","",E17)</f>
        <v xml:space="preserve"> </v>
      </c>
      <c r="AN89" s="207"/>
      <c r="AO89" s="207"/>
      <c r="AP89" s="207"/>
      <c r="AQ89" s="29"/>
      <c r="AR89" s="30"/>
      <c r="AS89" s="208" t="s">
        <v>49</v>
      </c>
      <c r="AT89" s="209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6" t="s">
        <v>23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27</v>
      </c>
      <c r="AJ90" s="29"/>
      <c r="AK90" s="29"/>
      <c r="AL90" s="29"/>
      <c r="AM90" s="206" t="str">
        <f>IF(E20="","",E20)</f>
        <v xml:space="preserve"> </v>
      </c>
      <c r="AN90" s="207"/>
      <c r="AO90" s="207"/>
      <c r="AP90" s="207"/>
      <c r="AQ90" s="29"/>
      <c r="AR90" s="30"/>
      <c r="AS90" s="210"/>
      <c r="AT90" s="21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0"/>
      <c r="AT91" s="211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19" t="s">
        <v>50</v>
      </c>
      <c r="D92" s="220"/>
      <c r="E92" s="220"/>
      <c r="F92" s="220"/>
      <c r="G92" s="220"/>
      <c r="H92" s="57"/>
      <c r="I92" s="221" t="s">
        <v>51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2" t="s">
        <v>52</v>
      </c>
      <c r="AH92" s="220"/>
      <c r="AI92" s="220"/>
      <c r="AJ92" s="220"/>
      <c r="AK92" s="220"/>
      <c r="AL92" s="220"/>
      <c r="AM92" s="220"/>
      <c r="AN92" s="221" t="s">
        <v>53</v>
      </c>
      <c r="AO92" s="220"/>
      <c r="AP92" s="223"/>
      <c r="AQ92" s="58" t="s">
        <v>54</v>
      </c>
      <c r="AR92" s="30"/>
      <c r="AS92" s="59" t="s">
        <v>55</v>
      </c>
      <c r="AT92" s="60" t="s">
        <v>56</v>
      </c>
      <c r="AU92" s="60" t="s">
        <v>57</v>
      </c>
      <c r="AV92" s="60" t="s">
        <v>58</v>
      </c>
      <c r="AW92" s="60" t="s">
        <v>59</v>
      </c>
      <c r="AX92" s="60" t="s">
        <v>60</v>
      </c>
      <c r="AY92" s="60" t="s">
        <v>61</v>
      </c>
      <c r="AZ92" s="60" t="s">
        <v>62</v>
      </c>
      <c r="BA92" s="60" t="s">
        <v>63</v>
      </c>
      <c r="BB92" s="60" t="s">
        <v>64</v>
      </c>
      <c r="BC92" s="60" t="s">
        <v>65</v>
      </c>
      <c r="BD92" s="61" t="s">
        <v>66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4">
        <f>ROUND(SUM(AG95:AG97),2)</f>
        <v>0</v>
      </c>
      <c r="AH94" s="224"/>
      <c r="AI94" s="224"/>
      <c r="AJ94" s="224"/>
      <c r="AK94" s="224"/>
      <c r="AL94" s="224"/>
      <c r="AM94" s="224"/>
      <c r="AN94" s="225">
        <f>SUM(AG94,AT94)</f>
        <v>0</v>
      </c>
      <c r="AO94" s="225"/>
      <c r="AP94" s="225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262.47654999999997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68</v>
      </c>
      <c r="BT94" s="74" t="s">
        <v>69</v>
      </c>
      <c r="BU94" s="75" t="s">
        <v>70</v>
      </c>
      <c r="BV94" s="74" t="s">
        <v>71</v>
      </c>
      <c r="BW94" s="74" t="s">
        <v>4</v>
      </c>
      <c r="BX94" s="74" t="s">
        <v>72</v>
      </c>
      <c r="CL94" s="74" t="s">
        <v>1</v>
      </c>
    </row>
    <row r="95" spans="1:91" s="7" customFormat="1" ht="16.5" customHeight="1">
      <c r="A95" s="76" t="s">
        <v>73</v>
      </c>
      <c r="B95" s="77"/>
      <c r="C95" s="78"/>
      <c r="D95" s="202" t="s">
        <v>74</v>
      </c>
      <c r="E95" s="202"/>
      <c r="F95" s="202"/>
      <c r="G95" s="202"/>
      <c r="H95" s="202"/>
      <c r="I95" s="79"/>
      <c r="J95" s="202" t="s">
        <v>75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0">
        <f>'1 - 3.NP'!J32</f>
        <v>0</v>
      </c>
      <c r="AH95" s="201"/>
      <c r="AI95" s="201"/>
      <c r="AJ95" s="201"/>
      <c r="AK95" s="201"/>
      <c r="AL95" s="201"/>
      <c r="AM95" s="201"/>
      <c r="AN95" s="200">
        <f>SUM(AG95,AT95)</f>
        <v>0</v>
      </c>
      <c r="AO95" s="201"/>
      <c r="AP95" s="201"/>
      <c r="AQ95" s="80" t="s">
        <v>76</v>
      </c>
      <c r="AR95" s="77"/>
      <c r="AS95" s="81">
        <v>0</v>
      </c>
      <c r="AT95" s="82">
        <f>ROUND(SUM(AV95:AW95),2)</f>
        <v>0</v>
      </c>
      <c r="AU95" s="83">
        <f>'1 - 3.NP'!P124</f>
        <v>160.13456900000003</v>
      </c>
      <c r="AV95" s="82">
        <f>'1 - 3.NP'!J35</f>
        <v>0</v>
      </c>
      <c r="AW95" s="82">
        <f>'1 - 3.NP'!J36</f>
        <v>0</v>
      </c>
      <c r="AX95" s="82">
        <f>'1 - 3.NP'!J37</f>
        <v>0</v>
      </c>
      <c r="AY95" s="82">
        <f>'1 - 3.NP'!J38</f>
        <v>0</v>
      </c>
      <c r="AZ95" s="82">
        <f>'1 - 3.NP'!F35</f>
        <v>0</v>
      </c>
      <c r="BA95" s="82">
        <f>'1 - 3.NP'!F36</f>
        <v>0</v>
      </c>
      <c r="BB95" s="82">
        <f>'1 - 3.NP'!F37</f>
        <v>0</v>
      </c>
      <c r="BC95" s="82">
        <f>'1 - 3.NP'!F38</f>
        <v>0</v>
      </c>
      <c r="BD95" s="84">
        <f>'1 - 3.NP'!F39</f>
        <v>0</v>
      </c>
      <c r="BT95" s="85" t="s">
        <v>74</v>
      </c>
      <c r="BV95" s="85" t="s">
        <v>71</v>
      </c>
      <c r="BW95" s="85" t="s">
        <v>77</v>
      </c>
      <c r="BX95" s="85" t="s">
        <v>4</v>
      </c>
      <c r="CL95" s="85" t="s">
        <v>1</v>
      </c>
      <c r="CM95" s="85" t="s">
        <v>74</v>
      </c>
    </row>
    <row r="96" spans="1:91" s="7" customFormat="1" ht="16.5" customHeight="1">
      <c r="A96" s="76" t="s">
        <v>73</v>
      </c>
      <c r="B96" s="77"/>
      <c r="C96" s="78"/>
      <c r="D96" s="202" t="s">
        <v>78</v>
      </c>
      <c r="E96" s="202"/>
      <c r="F96" s="202"/>
      <c r="G96" s="202"/>
      <c r="H96" s="202"/>
      <c r="I96" s="79"/>
      <c r="J96" s="202" t="s">
        <v>79</v>
      </c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0">
        <f>'2 - 2.NP'!J32</f>
        <v>0</v>
      </c>
      <c r="AH96" s="201"/>
      <c r="AI96" s="201"/>
      <c r="AJ96" s="201"/>
      <c r="AK96" s="201"/>
      <c r="AL96" s="201"/>
      <c r="AM96" s="201"/>
      <c r="AN96" s="200">
        <f>SUM(AG96,AT96)</f>
        <v>0</v>
      </c>
      <c r="AO96" s="201"/>
      <c r="AP96" s="201"/>
      <c r="AQ96" s="80" t="s">
        <v>76</v>
      </c>
      <c r="AR96" s="77"/>
      <c r="AS96" s="81">
        <v>0</v>
      </c>
      <c r="AT96" s="82">
        <f>ROUND(SUM(AV96:AW96),2)</f>
        <v>0</v>
      </c>
      <c r="AU96" s="83">
        <f>'2 - 2.NP'!P124</f>
        <v>102.341982</v>
      </c>
      <c r="AV96" s="82">
        <f>'2 - 2.NP'!J35</f>
        <v>0</v>
      </c>
      <c r="AW96" s="82">
        <f>'2 - 2.NP'!J36</f>
        <v>0</v>
      </c>
      <c r="AX96" s="82">
        <f>'2 - 2.NP'!J37</f>
        <v>0</v>
      </c>
      <c r="AY96" s="82">
        <f>'2 - 2.NP'!J38</f>
        <v>0</v>
      </c>
      <c r="AZ96" s="82">
        <f>'2 - 2.NP'!F35</f>
        <v>0</v>
      </c>
      <c r="BA96" s="82">
        <f>'2 - 2.NP'!F36</f>
        <v>0</v>
      </c>
      <c r="BB96" s="82">
        <f>'2 - 2.NP'!F37</f>
        <v>0</v>
      </c>
      <c r="BC96" s="82">
        <f>'2 - 2.NP'!F38</f>
        <v>0</v>
      </c>
      <c r="BD96" s="84">
        <f>'2 - 2.NP'!F39</f>
        <v>0</v>
      </c>
      <c r="BT96" s="85" t="s">
        <v>74</v>
      </c>
      <c r="BV96" s="85" t="s">
        <v>71</v>
      </c>
      <c r="BW96" s="85" t="s">
        <v>80</v>
      </c>
      <c r="BX96" s="85" t="s">
        <v>4</v>
      </c>
      <c r="CL96" s="85" t="s">
        <v>1</v>
      </c>
      <c r="CM96" s="85" t="s">
        <v>74</v>
      </c>
    </row>
    <row r="97" spans="1:91" s="7" customFormat="1" ht="16.5" customHeight="1">
      <c r="A97" s="76" t="s">
        <v>73</v>
      </c>
      <c r="B97" s="77"/>
      <c r="C97" s="78"/>
      <c r="D97" s="202" t="s">
        <v>81</v>
      </c>
      <c r="E97" s="202"/>
      <c r="F97" s="202"/>
      <c r="G97" s="202"/>
      <c r="H97" s="202"/>
      <c r="I97" s="79"/>
      <c r="J97" s="202" t="s">
        <v>82</v>
      </c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0">
        <f>'3 - OST'!J32</f>
        <v>0</v>
      </c>
      <c r="AH97" s="201"/>
      <c r="AI97" s="201"/>
      <c r="AJ97" s="201"/>
      <c r="AK97" s="201"/>
      <c r="AL97" s="201"/>
      <c r="AM97" s="201"/>
      <c r="AN97" s="200">
        <f>SUM(AG97,AT97)</f>
        <v>0</v>
      </c>
      <c r="AO97" s="201"/>
      <c r="AP97" s="201"/>
      <c r="AQ97" s="80" t="s">
        <v>76</v>
      </c>
      <c r="AR97" s="77"/>
      <c r="AS97" s="86">
        <v>0</v>
      </c>
      <c r="AT97" s="87">
        <f>ROUND(SUM(AV97:AW97),2)</f>
        <v>0</v>
      </c>
      <c r="AU97" s="88">
        <f>'3 - OST'!P125</f>
        <v>0</v>
      </c>
      <c r="AV97" s="87">
        <f>'3 - OST'!J35</f>
        <v>0</v>
      </c>
      <c r="AW97" s="87">
        <f>'3 - OST'!J36</f>
        <v>0</v>
      </c>
      <c r="AX97" s="87">
        <f>'3 - OST'!J37</f>
        <v>0</v>
      </c>
      <c r="AY97" s="87">
        <f>'3 - OST'!J38</f>
        <v>0</v>
      </c>
      <c r="AZ97" s="87">
        <f>'3 - OST'!F35</f>
        <v>0</v>
      </c>
      <c r="BA97" s="87">
        <f>'3 - OST'!F36</f>
        <v>0</v>
      </c>
      <c r="BB97" s="87">
        <f>'3 - OST'!F37</f>
        <v>0</v>
      </c>
      <c r="BC97" s="87">
        <f>'3 - OST'!F38</f>
        <v>0</v>
      </c>
      <c r="BD97" s="89">
        <f>'3 - OST'!F39</f>
        <v>0</v>
      </c>
      <c r="BT97" s="85" t="s">
        <v>74</v>
      </c>
      <c r="BV97" s="85" t="s">
        <v>71</v>
      </c>
      <c r="BW97" s="85" t="s">
        <v>83</v>
      </c>
      <c r="BX97" s="85" t="s">
        <v>4</v>
      </c>
      <c r="CL97" s="85" t="s">
        <v>1</v>
      </c>
      <c r="CM97" s="85" t="s">
        <v>74</v>
      </c>
    </row>
    <row r="98" spans="1:91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1 - 3.NP'!C2" display="/" xr:uid="{00000000-0004-0000-0000-000000000000}"/>
    <hyperlink ref="A96" location="'2 - 2.NP'!C2" display="/" xr:uid="{00000000-0004-0000-0000-000001000000}"/>
    <hyperlink ref="A97" location="'3 - OST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64"/>
  <sheetViews>
    <sheetView showGridLines="0" workbookViewId="0">
      <selection activeCell="F24" sqref="F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61.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7" t="s">
        <v>77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84</v>
      </c>
      <c r="L4" s="20"/>
      <c r="M4" s="91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32" t="str">
        <f>'Rekapitulace stavby'!K6</f>
        <v>Rekonstrukce podlah v Domově Slunovrat I. etapa</v>
      </c>
      <c r="F7" s="233"/>
      <c r="G7" s="233"/>
      <c r="H7" s="233"/>
      <c r="L7" s="20"/>
    </row>
    <row r="8" spans="1:46" s="2" customFormat="1" ht="12" customHeight="1">
      <c r="A8" s="29"/>
      <c r="B8" s="30"/>
      <c r="C8" s="29"/>
      <c r="D8" s="26" t="s">
        <v>85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3" t="s">
        <v>86</v>
      </c>
      <c r="F9" s="234"/>
      <c r="G9" s="234"/>
      <c r="H9" s="23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259</v>
      </c>
      <c r="G12" s="29"/>
      <c r="H12" s="29"/>
      <c r="I12" s="26" t="s">
        <v>18</v>
      </c>
      <c r="J12" s="52">
        <f>'Rekapitulace stavby'!AN8</f>
        <v>44168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19</v>
      </c>
      <c r="E14" s="29"/>
      <c r="F14" s="29"/>
      <c r="G14" s="29"/>
      <c r="H14" s="29"/>
      <c r="I14" s="26" t="s">
        <v>20</v>
      </c>
      <c r="J14" s="24" t="s">
        <v>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260</v>
      </c>
      <c r="F15" s="29"/>
      <c r="G15" s="29"/>
      <c r="H15" s="29"/>
      <c r="I15" s="26" t="s">
        <v>22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23</v>
      </c>
      <c r="E17" s="29"/>
      <c r="F17" s="29"/>
      <c r="G17" s="29"/>
      <c r="H17" s="29"/>
      <c r="I17" s="26" t="s">
        <v>20</v>
      </c>
      <c r="J17" s="24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"/>
      <c r="F18" s="29"/>
      <c r="G18" s="29"/>
      <c r="H18" s="29"/>
      <c r="I18" s="26" t="s">
        <v>22</v>
      </c>
      <c r="J18" s="24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24</v>
      </c>
      <c r="E20" s="29"/>
      <c r="F20" s="29"/>
      <c r="G20" s="29"/>
      <c r="H20" s="29"/>
      <c r="I20" s="26" t="s">
        <v>20</v>
      </c>
      <c r="J20" s="24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22</v>
      </c>
      <c r="J21" s="24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27</v>
      </c>
      <c r="E23" s="29"/>
      <c r="F23" s="29"/>
      <c r="G23" s="29"/>
      <c r="H23" s="29"/>
      <c r="I23" s="26" t="s">
        <v>20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22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28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28" t="s">
        <v>1</v>
      </c>
      <c r="F27" s="228"/>
      <c r="G27" s="228"/>
      <c r="H27" s="22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4" t="s">
        <v>87</v>
      </c>
      <c r="E30" s="29"/>
      <c r="F30" s="29"/>
      <c r="G30" s="29"/>
      <c r="H30" s="29"/>
      <c r="I30" s="29"/>
      <c r="J30" s="95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6" t="s">
        <v>88</v>
      </c>
      <c r="E31" s="29"/>
      <c r="F31" s="29"/>
      <c r="G31" s="29"/>
      <c r="H31" s="29"/>
      <c r="I31" s="29"/>
      <c r="J31" s="95">
        <f>J103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7" t="s">
        <v>29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31</v>
      </c>
      <c r="G34" s="29"/>
      <c r="H34" s="29"/>
      <c r="I34" s="33" t="s">
        <v>30</v>
      </c>
      <c r="J34" s="33" t="s">
        <v>32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8" t="s">
        <v>33</v>
      </c>
      <c r="E35" s="26" t="s">
        <v>34</v>
      </c>
      <c r="F35" s="99">
        <f>ROUND((SUM(BE103:BE104) + SUM(BE124:BE263)),  2)</f>
        <v>0</v>
      </c>
      <c r="G35" s="29"/>
      <c r="H35" s="29"/>
      <c r="I35" s="100">
        <v>0.21</v>
      </c>
      <c r="J35" s="99">
        <f>ROUND(((SUM(BE103:BE104) + SUM(BE124:BE263))*I35),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35</v>
      </c>
      <c r="F36" s="99">
        <f>ROUND((SUM(BF103:BF104) + SUM(BF124:BF263)),  2)</f>
        <v>0</v>
      </c>
      <c r="G36" s="29"/>
      <c r="H36" s="29"/>
      <c r="I36" s="100">
        <v>0.15</v>
      </c>
      <c r="J36" s="99">
        <f>ROUND(((SUM(BF103:BF104) + SUM(BF124:BF263))*I36),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36</v>
      </c>
      <c r="F37" s="99">
        <f>ROUND((SUM(BG103:BG104) + SUM(BG124:BG263)),  2)</f>
        <v>0</v>
      </c>
      <c r="G37" s="29"/>
      <c r="H37" s="29"/>
      <c r="I37" s="100">
        <v>0.21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6" t="s">
        <v>37</v>
      </c>
      <c r="F38" s="99">
        <f>ROUND((SUM(BH103:BH104) + SUM(BH124:BH263)),  2)</f>
        <v>0</v>
      </c>
      <c r="G38" s="29"/>
      <c r="H38" s="29"/>
      <c r="I38" s="100">
        <v>0.15</v>
      </c>
      <c r="J38" s="99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6" t="s">
        <v>38</v>
      </c>
      <c r="F39" s="99">
        <f>ROUND((SUM(BI103:BI104) + SUM(BI124:BI263)),  2)</f>
        <v>0</v>
      </c>
      <c r="G39" s="29"/>
      <c r="H39" s="29"/>
      <c r="I39" s="100">
        <v>0</v>
      </c>
      <c r="J39" s="99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1"/>
      <c r="D41" s="102" t="s">
        <v>39</v>
      </c>
      <c r="E41" s="57"/>
      <c r="F41" s="57"/>
      <c r="G41" s="103" t="s">
        <v>40</v>
      </c>
      <c r="H41" s="104" t="s">
        <v>41</v>
      </c>
      <c r="I41" s="57"/>
      <c r="J41" s="105">
        <f>SUM(J32:J39)</f>
        <v>0</v>
      </c>
      <c r="K41" s="10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44</v>
      </c>
      <c r="E61" s="32"/>
      <c r="F61" s="107" t="s">
        <v>45</v>
      </c>
      <c r="G61" s="42" t="s">
        <v>44</v>
      </c>
      <c r="H61" s="32"/>
      <c r="I61" s="32"/>
      <c r="J61" s="108" t="s">
        <v>45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44</v>
      </c>
      <c r="E76" s="32"/>
      <c r="F76" s="107" t="s">
        <v>45</v>
      </c>
      <c r="G76" s="42" t="s">
        <v>44</v>
      </c>
      <c r="H76" s="32"/>
      <c r="I76" s="32"/>
      <c r="J76" s="108" t="s">
        <v>45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21" t="s">
        <v>89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2" t="str">
        <f>E7</f>
        <v>Rekonstrukce podlah v Domově Slunovrat I. etapa</v>
      </c>
      <c r="F85" s="233"/>
      <c r="G85" s="233"/>
      <c r="H85" s="23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3" t="str">
        <f>E9</f>
        <v>1 - 3.NP</v>
      </c>
      <c r="F87" s="234"/>
      <c r="G87" s="234"/>
      <c r="H87" s="23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17</v>
      </c>
      <c r="D89" s="29"/>
      <c r="E89" s="29"/>
      <c r="F89" s="24" t="str">
        <f>F12</f>
        <v>Na Mlýnici 203/5, 702 00 Ostrava Přívoz</v>
      </c>
      <c r="G89" s="29"/>
      <c r="H89" s="29"/>
      <c r="I89" s="26" t="s">
        <v>18</v>
      </c>
      <c r="J89" s="52">
        <f>IF(J12="","",J12)</f>
        <v>44168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6" t="s">
        <v>19</v>
      </c>
      <c r="D91" s="29"/>
      <c r="E91" s="29"/>
      <c r="F91" s="24" t="str">
        <f>E15</f>
        <v>Domov Slunovrat, Ostrava-Přívoz, p.o.</v>
      </c>
      <c r="G91" s="29"/>
      <c r="H91" s="29"/>
      <c r="I91" s="26" t="s">
        <v>24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6" t="s">
        <v>23</v>
      </c>
      <c r="D92" s="29"/>
      <c r="E92" s="29"/>
      <c r="F92" s="24" t="str">
        <f>IF(E18="","",E18)</f>
        <v/>
      </c>
      <c r="G92" s="29"/>
      <c r="H92" s="29"/>
      <c r="I92" s="26" t="s">
        <v>27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9" t="s">
        <v>90</v>
      </c>
      <c r="D94" s="101"/>
      <c r="E94" s="101"/>
      <c r="F94" s="101"/>
      <c r="G94" s="101"/>
      <c r="H94" s="101"/>
      <c r="I94" s="101"/>
      <c r="J94" s="110" t="s">
        <v>91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1" t="s">
        <v>92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93</v>
      </c>
    </row>
    <row r="97" spans="1:31" s="9" customFormat="1" ht="24.95" customHeight="1">
      <c r="B97" s="112"/>
      <c r="D97" s="113" t="s">
        <v>94</v>
      </c>
      <c r="E97" s="114"/>
      <c r="F97" s="114"/>
      <c r="G97" s="114"/>
      <c r="H97" s="114"/>
      <c r="I97" s="114"/>
      <c r="J97" s="115">
        <f>J125</f>
        <v>0</v>
      </c>
      <c r="L97" s="112"/>
    </row>
    <row r="98" spans="1:31" s="10" customFormat="1" ht="19.899999999999999" customHeight="1">
      <c r="B98" s="116"/>
      <c r="D98" s="117" t="s">
        <v>95</v>
      </c>
      <c r="E98" s="118"/>
      <c r="F98" s="118"/>
      <c r="G98" s="118"/>
      <c r="H98" s="118"/>
      <c r="I98" s="118"/>
      <c r="J98" s="119">
        <f>J126</f>
        <v>0</v>
      </c>
      <c r="L98" s="116"/>
    </row>
    <row r="99" spans="1:31" s="9" customFormat="1" ht="24.95" customHeight="1">
      <c r="B99" s="112"/>
      <c r="D99" s="113" t="s">
        <v>96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31" s="10" customFormat="1" ht="19.899999999999999" customHeight="1">
      <c r="B100" s="116"/>
      <c r="D100" s="117" t="s">
        <v>97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9.25" customHeight="1">
      <c r="A103" s="29"/>
      <c r="B103" s="30"/>
      <c r="C103" s="111" t="s">
        <v>98</v>
      </c>
      <c r="D103" s="29"/>
      <c r="E103" s="29"/>
      <c r="F103" s="29"/>
      <c r="G103" s="29"/>
      <c r="H103" s="29"/>
      <c r="I103" s="29"/>
      <c r="J103" s="120">
        <v>0</v>
      </c>
      <c r="K103" s="29"/>
      <c r="L103" s="39"/>
      <c r="N103" s="121" t="s">
        <v>33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18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9.25" customHeight="1">
      <c r="A105" s="29"/>
      <c r="B105" s="30"/>
      <c r="C105" s="122" t="s">
        <v>99</v>
      </c>
      <c r="D105" s="101"/>
      <c r="E105" s="101"/>
      <c r="F105" s="101"/>
      <c r="G105" s="101"/>
      <c r="H105" s="101"/>
      <c r="I105" s="101"/>
      <c r="J105" s="123">
        <f>ROUND(J96+J103,2)</f>
        <v>0</v>
      </c>
      <c r="K105" s="101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21" t="s">
        <v>100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6" t="s">
        <v>14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32" t="str">
        <f>E7</f>
        <v>Rekonstrukce podlah v Domově Slunovrat I. etapa</v>
      </c>
      <c r="F114" s="233"/>
      <c r="G114" s="233"/>
      <c r="H114" s="233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6" t="s">
        <v>85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203" t="str">
        <f>E9</f>
        <v>1 - 3.NP</v>
      </c>
      <c r="F116" s="234"/>
      <c r="G116" s="234"/>
      <c r="H116" s="234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6" t="s">
        <v>17</v>
      </c>
      <c r="D118" s="29"/>
      <c r="E118" s="29"/>
      <c r="F118" s="24" t="str">
        <f>F12</f>
        <v>Na Mlýnici 203/5, 702 00 Ostrava Přívoz</v>
      </c>
      <c r="G118" s="29"/>
      <c r="H118" s="29"/>
      <c r="I118" s="26" t="s">
        <v>18</v>
      </c>
      <c r="J118" s="52">
        <f>IF(J12="","",J12)</f>
        <v>44168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6" t="s">
        <v>19</v>
      </c>
      <c r="D120" s="29"/>
      <c r="E120" s="29"/>
      <c r="F120" s="24" t="str">
        <f>E15</f>
        <v>Domov Slunovrat, Ostrava-Přívoz, p.o.</v>
      </c>
      <c r="G120" s="29"/>
      <c r="H120" s="29"/>
      <c r="I120" s="26" t="s">
        <v>24</v>
      </c>
      <c r="J120" s="27" t="str">
        <f>E21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6" t="s">
        <v>23</v>
      </c>
      <c r="D121" s="29"/>
      <c r="E121" s="29"/>
      <c r="F121" s="24" t="str">
        <f>IF(E18="","",E18)</f>
        <v/>
      </c>
      <c r="G121" s="29"/>
      <c r="H121" s="29"/>
      <c r="I121" s="26" t="s">
        <v>27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4"/>
      <c r="B123" s="125"/>
      <c r="C123" s="126" t="s">
        <v>101</v>
      </c>
      <c r="D123" s="127" t="s">
        <v>54</v>
      </c>
      <c r="E123" s="127" t="s">
        <v>50</v>
      </c>
      <c r="F123" s="127" t="s">
        <v>51</v>
      </c>
      <c r="G123" s="127" t="s">
        <v>102</v>
      </c>
      <c r="H123" s="127" t="s">
        <v>103</v>
      </c>
      <c r="I123" s="127" t="s">
        <v>104</v>
      </c>
      <c r="J123" s="128" t="s">
        <v>91</v>
      </c>
      <c r="K123" s="129" t="s">
        <v>105</v>
      </c>
      <c r="L123" s="130"/>
      <c r="M123" s="59" t="s">
        <v>1</v>
      </c>
      <c r="N123" s="60" t="s">
        <v>33</v>
      </c>
      <c r="O123" s="60" t="s">
        <v>106</v>
      </c>
      <c r="P123" s="60" t="s">
        <v>107</v>
      </c>
      <c r="Q123" s="60" t="s">
        <v>108</v>
      </c>
      <c r="R123" s="60" t="s">
        <v>109</v>
      </c>
      <c r="S123" s="60" t="s">
        <v>110</v>
      </c>
      <c r="T123" s="61" t="s">
        <v>111</v>
      </c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</row>
    <row r="124" spans="1:65" s="2" customFormat="1" ht="22.9" customHeight="1">
      <c r="A124" s="29"/>
      <c r="B124" s="30"/>
      <c r="C124" s="66" t="s">
        <v>112</v>
      </c>
      <c r="D124" s="29"/>
      <c r="E124" s="29"/>
      <c r="F124" s="29"/>
      <c r="G124" s="29"/>
      <c r="H124" s="29"/>
      <c r="I124" s="29"/>
      <c r="J124" s="131">
        <f>BK124</f>
        <v>0</v>
      </c>
      <c r="K124" s="29"/>
      <c r="L124" s="30"/>
      <c r="M124" s="62"/>
      <c r="N124" s="53"/>
      <c r="O124" s="63"/>
      <c r="P124" s="132">
        <f>P125+P130</f>
        <v>160.13456900000003</v>
      </c>
      <c r="Q124" s="63"/>
      <c r="R124" s="132">
        <f>R125+R130</f>
        <v>1.7374243300000001</v>
      </c>
      <c r="S124" s="63"/>
      <c r="T124" s="133">
        <f>T125+T130</f>
        <v>0.42745300000000003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7" t="s">
        <v>68</v>
      </c>
      <c r="AU124" s="17" t="s">
        <v>93</v>
      </c>
      <c r="BK124" s="134">
        <f>BK125+BK130</f>
        <v>0</v>
      </c>
    </row>
    <row r="125" spans="1:65" s="12" customFormat="1" ht="25.9" customHeight="1">
      <c r="B125" s="135"/>
      <c r="D125" s="136" t="s">
        <v>68</v>
      </c>
      <c r="E125" s="137" t="s">
        <v>113</v>
      </c>
      <c r="F125" s="137" t="s">
        <v>114</v>
      </c>
      <c r="J125" s="138">
        <f>BK125</f>
        <v>0</v>
      </c>
      <c r="L125" s="135"/>
      <c r="M125" s="139"/>
      <c r="N125" s="140"/>
      <c r="O125" s="140"/>
      <c r="P125" s="141">
        <f>P126</f>
        <v>7.8994999999999996E-2</v>
      </c>
      <c r="Q125" s="140"/>
      <c r="R125" s="141">
        <f>R126</f>
        <v>0</v>
      </c>
      <c r="S125" s="140"/>
      <c r="T125" s="142">
        <f>T126</f>
        <v>0</v>
      </c>
      <c r="AR125" s="136" t="s">
        <v>74</v>
      </c>
      <c r="AT125" s="143" t="s">
        <v>68</v>
      </c>
      <c r="AU125" s="143" t="s">
        <v>69</v>
      </c>
      <c r="AY125" s="136" t="s">
        <v>115</v>
      </c>
      <c r="BK125" s="144">
        <f>BK126</f>
        <v>0</v>
      </c>
    </row>
    <row r="126" spans="1:65" s="12" customFormat="1" ht="22.9" customHeight="1">
      <c r="B126" s="135"/>
      <c r="D126" s="136" t="s">
        <v>68</v>
      </c>
      <c r="E126" s="145" t="s">
        <v>116</v>
      </c>
      <c r="F126" s="145" t="s">
        <v>117</v>
      </c>
      <c r="J126" s="146">
        <f>BK126</f>
        <v>0</v>
      </c>
      <c r="L126" s="135"/>
      <c r="M126" s="139"/>
      <c r="N126" s="140"/>
      <c r="O126" s="140"/>
      <c r="P126" s="141">
        <f>SUM(P127:P129)</f>
        <v>7.8994999999999996E-2</v>
      </c>
      <c r="Q126" s="140"/>
      <c r="R126" s="141">
        <f>SUM(R127:R129)</f>
        <v>0</v>
      </c>
      <c r="S126" s="140"/>
      <c r="T126" s="142">
        <f>SUM(T127:T129)</f>
        <v>0</v>
      </c>
      <c r="AR126" s="136" t="s">
        <v>74</v>
      </c>
      <c r="AT126" s="143" t="s">
        <v>68</v>
      </c>
      <c r="AU126" s="143" t="s">
        <v>74</v>
      </c>
      <c r="AY126" s="136" t="s">
        <v>115</v>
      </c>
      <c r="BK126" s="144">
        <f>SUM(BK127:BK129)</f>
        <v>0</v>
      </c>
    </row>
    <row r="127" spans="1:65" s="2" customFormat="1" ht="24.2" customHeight="1">
      <c r="A127" s="29"/>
      <c r="B127" s="147"/>
      <c r="C127" s="148" t="s">
        <v>74</v>
      </c>
      <c r="D127" s="148" t="s">
        <v>118</v>
      </c>
      <c r="E127" s="149" t="s">
        <v>119</v>
      </c>
      <c r="F127" s="150" t="s">
        <v>120</v>
      </c>
      <c r="G127" s="151" t="s">
        <v>121</v>
      </c>
      <c r="H127" s="152">
        <v>0.42699999999999999</v>
      </c>
      <c r="I127" s="153"/>
      <c r="J127" s="153">
        <f>ROUND(I127*H127,2)</f>
        <v>0</v>
      </c>
      <c r="K127" s="154"/>
      <c r="L127" s="30"/>
      <c r="M127" s="155" t="s">
        <v>1</v>
      </c>
      <c r="N127" s="156" t="s">
        <v>35</v>
      </c>
      <c r="O127" s="157">
        <v>0.125</v>
      </c>
      <c r="P127" s="157">
        <f>O127*H127</f>
        <v>5.3374999999999999E-2</v>
      </c>
      <c r="Q127" s="157">
        <v>0</v>
      </c>
      <c r="R127" s="157">
        <f>Q127*H127</f>
        <v>0</v>
      </c>
      <c r="S127" s="157">
        <v>0</v>
      </c>
      <c r="T127" s="158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9" t="s">
        <v>122</v>
      </c>
      <c r="AT127" s="159" t="s">
        <v>118</v>
      </c>
      <c r="AU127" s="159" t="s">
        <v>78</v>
      </c>
      <c r="AY127" s="17" t="s">
        <v>115</v>
      </c>
      <c r="BE127" s="160">
        <f>IF(N127="základní",J127,0)</f>
        <v>0</v>
      </c>
      <c r="BF127" s="160">
        <f>IF(N127="snížená",J127,0)</f>
        <v>0</v>
      </c>
      <c r="BG127" s="160">
        <f>IF(N127="zákl. přenesená",J127,0)</f>
        <v>0</v>
      </c>
      <c r="BH127" s="160">
        <f>IF(N127="sníž. přenesená",J127,0)</f>
        <v>0</v>
      </c>
      <c r="BI127" s="160">
        <f>IF(N127="nulová",J127,0)</f>
        <v>0</v>
      </c>
      <c r="BJ127" s="17" t="s">
        <v>78</v>
      </c>
      <c r="BK127" s="160">
        <f>ROUND(I127*H127,2)</f>
        <v>0</v>
      </c>
      <c r="BL127" s="17" t="s">
        <v>122</v>
      </c>
      <c r="BM127" s="159" t="s">
        <v>123</v>
      </c>
    </row>
    <row r="128" spans="1:65" s="2" customFormat="1" ht="24.2" customHeight="1">
      <c r="A128" s="29"/>
      <c r="B128" s="147"/>
      <c r="C128" s="148" t="s">
        <v>78</v>
      </c>
      <c r="D128" s="148" t="s">
        <v>118</v>
      </c>
      <c r="E128" s="149" t="s">
        <v>124</v>
      </c>
      <c r="F128" s="150" t="s">
        <v>125</v>
      </c>
      <c r="G128" s="151" t="s">
        <v>121</v>
      </c>
      <c r="H128" s="152">
        <v>4.2699999999999996</v>
      </c>
      <c r="I128" s="153"/>
      <c r="J128" s="153">
        <f>ROUND(I128*H128,2)</f>
        <v>0</v>
      </c>
      <c r="K128" s="154"/>
      <c r="L128" s="30"/>
      <c r="M128" s="155" t="s">
        <v>1</v>
      </c>
      <c r="N128" s="156" t="s">
        <v>35</v>
      </c>
      <c r="O128" s="157">
        <v>6.0000000000000001E-3</v>
      </c>
      <c r="P128" s="157">
        <f>O128*H128</f>
        <v>2.5619999999999997E-2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9" t="s">
        <v>122</v>
      </c>
      <c r="AT128" s="159" t="s">
        <v>118</v>
      </c>
      <c r="AU128" s="159" t="s">
        <v>78</v>
      </c>
      <c r="AY128" s="17" t="s">
        <v>115</v>
      </c>
      <c r="BE128" s="160">
        <f>IF(N128="základní",J128,0)</f>
        <v>0</v>
      </c>
      <c r="BF128" s="160">
        <f>IF(N128="snížená",J128,0)</f>
        <v>0</v>
      </c>
      <c r="BG128" s="160">
        <f>IF(N128="zákl. přenesená",J128,0)</f>
        <v>0</v>
      </c>
      <c r="BH128" s="160">
        <f>IF(N128="sníž. přenesená",J128,0)</f>
        <v>0</v>
      </c>
      <c r="BI128" s="160">
        <f>IF(N128="nulová",J128,0)</f>
        <v>0</v>
      </c>
      <c r="BJ128" s="17" t="s">
        <v>78</v>
      </c>
      <c r="BK128" s="160">
        <f>ROUND(I128*H128,2)</f>
        <v>0</v>
      </c>
      <c r="BL128" s="17" t="s">
        <v>122</v>
      </c>
      <c r="BM128" s="159" t="s">
        <v>126</v>
      </c>
    </row>
    <row r="129" spans="1:65" s="2" customFormat="1" ht="24.2" customHeight="1">
      <c r="A129" s="29"/>
      <c r="B129" s="147"/>
      <c r="C129" s="148" t="s">
        <v>81</v>
      </c>
      <c r="D129" s="148" t="s">
        <v>118</v>
      </c>
      <c r="E129" s="149" t="s">
        <v>127</v>
      </c>
      <c r="F129" s="150" t="s">
        <v>128</v>
      </c>
      <c r="G129" s="151" t="s">
        <v>121</v>
      </c>
      <c r="H129" s="152">
        <v>0.42699999999999999</v>
      </c>
      <c r="I129" s="153"/>
      <c r="J129" s="153">
        <f>ROUND(I129*H129,2)</f>
        <v>0</v>
      </c>
      <c r="K129" s="154"/>
      <c r="L129" s="30"/>
      <c r="M129" s="155" t="s">
        <v>1</v>
      </c>
      <c r="N129" s="156" t="s">
        <v>35</v>
      </c>
      <c r="O129" s="157">
        <v>0</v>
      </c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122</v>
      </c>
      <c r="AT129" s="159" t="s">
        <v>118</v>
      </c>
      <c r="AU129" s="159" t="s">
        <v>78</v>
      </c>
      <c r="AY129" s="17" t="s">
        <v>115</v>
      </c>
      <c r="BE129" s="160">
        <f>IF(N129="základní",J129,0)</f>
        <v>0</v>
      </c>
      <c r="BF129" s="160">
        <f>IF(N129="snížená",J129,0)</f>
        <v>0</v>
      </c>
      <c r="BG129" s="160">
        <f>IF(N129="zákl. přenesená",J129,0)</f>
        <v>0</v>
      </c>
      <c r="BH129" s="160">
        <f>IF(N129="sníž. přenesená",J129,0)</f>
        <v>0</v>
      </c>
      <c r="BI129" s="160">
        <f>IF(N129="nulová",J129,0)</f>
        <v>0</v>
      </c>
      <c r="BJ129" s="17" t="s">
        <v>78</v>
      </c>
      <c r="BK129" s="160">
        <f>ROUND(I129*H129,2)</f>
        <v>0</v>
      </c>
      <c r="BL129" s="17" t="s">
        <v>122</v>
      </c>
      <c r="BM129" s="159" t="s">
        <v>129</v>
      </c>
    </row>
    <row r="130" spans="1:65" s="12" customFormat="1" ht="25.9" customHeight="1">
      <c r="B130" s="135"/>
      <c r="D130" s="136" t="s">
        <v>68</v>
      </c>
      <c r="E130" s="137" t="s">
        <v>130</v>
      </c>
      <c r="F130" s="137" t="s">
        <v>131</v>
      </c>
      <c r="J130" s="138">
        <f>BK130</f>
        <v>0</v>
      </c>
      <c r="L130" s="135"/>
      <c r="M130" s="139"/>
      <c r="N130" s="140"/>
      <c r="O130" s="140"/>
      <c r="P130" s="141">
        <f>P131</f>
        <v>160.05557400000004</v>
      </c>
      <c r="Q130" s="140"/>
      <c r="R130" s="141">
        <f>R131</f>
        <v>1.7374243300000001</v>
      </c>
      <c r="S130" s="140"/>
      <c r="T130" s="142">
        <f>T131</f>
        <v>0.42745300000000003</v>
      </c>
      <c r="AR130" s="136" t="s">
        <v>78</v>
      </c>
      <c r="AT130" s="143" t="s">
        <v>68</v>
      </c>
      <c r="AU130" s="143" t="s">
        <v>69</v>
      </c>
      <c r="AY130" s="136" t="s">
        <v>115</v>
      </c>
      <c r="BK130" s="144">
        <f>BK131</f>
        <v>0</v>
      </c>
    </row>
    <row r="131" spans="1:65" s="12" customFormat="1" ht="22.9" customHeight="1">
      <c r="B131" s="135"/>
      <c r="D131" s="136" t="s">
        <v>68</v>
      </c>
      <c r="E131" s="145" t="s">
        <v>132</v>
      </c>
      <c r="F131" s="145" t="s">
        <v>133</v>
      </c>
      <c r="J131" s="146">
        <f>BK131</f>
        <v>0</v>
      </c>
      <c r="L131" s="135"/>
      <c r="M131" s="139"/>
      <c r="N131" s="140"/>
      <c r="O131" s="140"/>
      <c r="P131" s="141">
        <f>SUM(P132:P263)</f>
        <v>160.05557400000004</v>
      </c>
      <c r="Q131" s="140"/>
      <c r="R131" s="141">
        <f>SUM(R132:R263)</f>
        <v>1.7374243300000001</v>
      </c>
      <c r="S131" s="140"/>
      <c r="T131" s="142">
        <f>SUM(T132:T263)</f>
        <v>0.42745300000000003</v>
      </c>
      <c r="AR131" s="136" t="s">
        <v>78</v>
      </c>
      <c r="AT131" s="143" t="s">
        <v>68</v>
      </c>
      <c r="AU131" s="143" t="s">
        <v>74</v>
      </c>
      <c r="AY131" s="136" t="s">
        <v>115</v>
      </c>
      <c r="BK131" s="144">
        <f>SUM(BK132:BK263)</f>
        <v>0</v>
      </c>
    </row>
    <row r="132" spans="1:65" s="2" customFormat="1" ht="14.45" customHeight="1">
      <c r="A132" s="29"/>
      <c r="B132" s="147"/>
      <c r="C132" s="148" t="s">
        <v>122</v>
      </c>
      <c r="D132" s="148" t="s">
        <v>118</v>
      </c>
      <c r="E132" s="149" t="s">
        <v>134</v>
      </c>
      <c r="F132" s="150" t="s">
        <v>135</v>
      </c>
      <c r="G132" s="151" t="s">
        <v>136</v>
      </c>
      <c r="H132" s="152">
        <v>154.95400000000001</v>
      </c>
      <c r="I132" s="153"/>
      <c r="J132" s="153">
        <f>ROUND(I132*H132,2)</f>
        <v>0</v>
      </c>
      <c r="K132" s="154"/>
      <c r="L132" s="30"/>
      <c r="M132" s="155" t="s">
        <v>1</v>
      </c>
      <c r="N132" s="156" t="s">
        <v>35</v>
      </c>
      <c r="O132" s="157">
        <v>2.4E-2</v>
      </c>
      <c r="P132" s="157">
        <f>O132*H132</f>
        <v>3.7188960000000004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137</v>
      </c>
      <c r="AT132" s="159" t="s">
        <v>118</v>
      </c>
      <c r="AU132" s="159" t="s">
        <v>78</v>
      </c>
      <c r="AY132" s="17" t="s">
        <v>115</v>
      </c>
      <c r="BE132" s="160">
        <f>IF(N132="základní",J132,0)</f>
        <v>0</v>
      </c>
      <c r="BF132" s="160">
        <f>IF(N132="snížená",J132,0)</f>
        <v>0</v>
      </c>
      <c r="BG132" s="160">
        <f>IF(N132="zákl. přenesená",J132,0)</f>
        <v>0</v>
      </c>
      <c r="BH132" s="160">
        <f>IF(N132="sníž. přenesená",J132,0)</f>
        <v>0</v>
      </c>
      <c r="BI132" s="160">
        <f>IF(N132="nulová",J132,0)</f>
        <v>0</v>
      </c>
      <c r="BJ132" s="17" t="s">
        <v>78</v>
      </c>
      <c r="BK132" s="160">
        <f>ROUND(I132*H132,2)</f>
        <v>0</v>
      </c>
      <c r="BL132" s="17" t="s">
        <v>137</v>
      </c>
      <c r="BM132" s="159" t="s">
        <v>138</v>
      </c>
    </row>
    <row r="133" spans="1:65" s="13" customFormat="1">
      <c r="B133" s="161"/>
      <c r="D133" s="162" t="s">
        <v>139</v>
      </c>
      <c r="E133" s="163" t="s">
        <v>1</v>
      </c>
      <c r="F133" s="164" t="s">
        <v>140</v>
      </c>
      <c r="H133" s="165">
        <v>38.5</v>
      </c>
      <c r="L133" s="161"/>
      <c r="M133" s="166"/>
      <c r="N133" s="167"/>
      <c r="O133" s="167"/>
      <c r="P133" s="167"/>
      <c r="Q133" s="167"/>
      <c r="R133" s="167"/>
      <c r="S133" s="167"/>
      <c r="T133" s="168"/>
      <c r="AT133" s="163" t="s">
        <v>139</v>
      </c>
      <c r="AU133" s="163" t="s">
        <v>78</v>
      </c>
      <c r="AV133" s="13" t="s">
        <v>78</v>
      </c>
      <c r="AW133" s="13" t="s">
        <v>26</v>
      </c>
      <c r="AX133" s="13" t="s">
        <v>69</v>
      </c>
      <c r="AY133" s="163" t="s">
        <v>115</v>
      </c>
    </row>
    <row r="134" spans="1:65" s="14" customFormat="1">
      <c r="B134" s="169"/>
      <c r="D134" s="162" t="s">
        <v>139</v>
      </c>
      <c r="E134" s="170" t="s">
        <v>1</v>
      </c>
      <c r="F134" s="171" t="s">
        <v>141</v>
      </c>
      <c r="H134" s="172">
        <v>38.5</v>
      </c>
      <c r="L134" s="169"/>
      <c r="M134" s="173"/>
      <c r="N134" s="174"/>
      <c r="O134" s="174"/>
      <c r="P134" s="174"/>
      <c r="Q134" s="174"/>
      <c r="R134" s="174"/>
      <c r="S134" s="174"/>
      <c r="T134" s="175"/>
      <c r="AT134" s="170" t="s">
        <v>139</v>
      </c>
      <c r="AU134" s="170" t="s">
        <v>78</v>
      </c>
      <c r="AV134" s="14" t="s">
        <v>81</v>
      </c>
      <c r="AW134" s="14" t="s">
        <v>26</v>
      </c>
      <c r="AX134" s="14" t="s">
        <v>69</v>
      </c>
      <c r="AY134" s="170" t="s">
        <v>115</v>
      </c>
    </row>
    <row r="135" spans="1:65" s="13" customFormat="1">
      <c r="B135" s="161"/>
      <c r="D135" s="162" t="s">
        <v>139</v>
      </c>
      <c r="E135" s="163" t="s">
        <v>1</v>
      </c>
      <c r="F135" s="164" t="s">
        <v>142</v>
      </c>
      <c r="H135" s="165">
        <v>22</v>
      </c>
      <c r="L135" s="161"/>
      <c r="M135" s="166"/>
      <c r="N135" s="167"/>
      <c r="O135" s="167"/>
      <c r="P135" s="167"/>
      <c r="Q135" s="167"/>
      <c r="R135" s="167"/>
      <c r="S135" s="167"/>
      <c r="T135" s="168"/>
      <c r="AT135" s="163" t="s">
        <v>139</v>
      </c>
      <c r="AU135" s="163" t="s">
        <v>78</v>
      </c>
      <c r="AV135" s="13" t="s">
        <v>78</v>
      </c>
      <c r="AW135" s="13" t="s">
        <v>26</v>
      </c>
      <c r="AX135" s="13" t="s">
        <v>69</v>
      </c>
      <c r="AY135" s="163" t="s">
        <v>115</v>
      </c>
    </row>
    <row r="136" spans="1:65" s="14" customFormat="1">
      <c r="B136" s="169"/>
      <c r="D136" s="162" t="s">
        <v>139</v>
      </c>
      <c r="E136" s="170" t="s">
        <v>1</v>
      </c>
      <c r="F136" s="171" t="s">
        <v>143</v>
      </c>
      <c r="H136" s="172">
        <v>22</v>
      </c>
      <c r="L136" s="169"/>
      <c r="M136" s="173"/>
      <c r="N136" s="174"/>
      <c r="O136" s="174"/>
      <c r="P136" s="174"/>
      <c r="Q136" s="174"/>
      <c r="R136" s="174"/>
      <c r="S136" s="174"/>
      <c r="T136" s="175"/>
      <c r="AT136" s="170" t="s">
        <v>139</v>
      </c>
      <c r="AU136" s="170" t="s">
        <v>78</v>
      </c>
      <c r="AV136" s="14" t="s">
        <v>81</v>
      </c>
      <c r="AW136" s="14" t="s">
        <v>26</v>
      </c>
      <c r="AX136" s="14" t="s">
        <v>69</v>
      </c>
      <c r="AY136" s="170" t="s">
        <v>115</v>
      </c>
    </row>
    <row r="137" spans="1:65" s="13" customFormat="1">
      <c r="B137" s="161"/>
      <c r="D137" s="162" t="s">
        <v>139</v>
      </c>
      <c r="E137" s="163" t="s">
        <v>1</v>
      </c>
      <c r="F137" s="164" t="s">
        <v>144</v>
      </c>
      <c r="H137" s="165">
        <v>17.98</v>
      </c>
      <c r="L137" s="161"/>
      <c r="M137" s="166"/>
      <c r="N137" s="167"/>
      <c r="O137" s="167"/>
      <c r="P137" s="167"/>
      <c r="Q137" s="167"/>
      <c r="R137" s="167"/>
      <c r="S137" s="167"/>
      <c r="T137" s="168"/>
      <c r="AT137" s="163" t="s">
        <v>139</v>
      </c>
      <c r="AU137" s="163" t="s">
        <v>78</v>
      </c>
      <c r="AV137" s="13" t="s">
        <v>78</v>
      </c>
      <c r="AW137" s="13" t="s">
        <v>26</v>
      </c>
      <c r="AX137" s="13" t="s">
        <v>69</v>
      </c>
      <c r="AY137" s="163" t="s">
        <v>115</v>
      </c>
    </row>
    <row r="138" spans="1:65" s="14" customFormat="1">
      <c r="B138" s="169"/>
      <c r="D138" s="162" t="s">
        <v>139</v>
      </c>
      <c r="E138" s="170" t="s">
        <v>1</v>
      </c>
      <c r="F138" s="171" t="s">
        <v>145</v>
      </c>
      <c r="H138" s="172">
        <v>17.98</v>
      </c>
      <c r="L138" s="169"/>
      <c r="M138" s="173"/>
      <c r="N138" s="174"/>
      <c r="O138" s="174"/>
      <c r="P138" s="174"/>
      <c r="Q138" s="174"/>
      <c r="R138" s="174"/>
      <c r="S138" s="174"/>
      <c r="T138" s="175"/>
      <c r="AT138" s="170" t="s">
        <v>139</v>
      </c>
      <c r="AU138" s="170" t="s">
        <v>78</v>
      </c>
      <c r="AV138" s="14" t="s">
        <v>81</v>
      </c>
      <c r="AW138" s="14" t="s">
        <v>26</v>
      </c>
      <c r="AX138" s="14" t="s">
        <v>69</v>
      </c>
      <c r="AY138" s="170" t="s">
        <v>115</v>
      </c>
    </row>
    <row r="139" spans="1:65" s="13" customFormat="1">
      <c r="B139" s="161"/>
      <c r="D139" s="162" t="s">
        <v>139</v>
      </c>
      <c r="E139" s="163" t="s">
        <v>1</v>
      </c>
      <c r="F139" s="164" t="s">
        <v>146</v>
      </c>
      <c r="H139" s="165">
        <v>18.559999999999999</v>
      </c>
      <c r="L139" s="161"/>
      <c r="M139" s="166"/>
      <c r="N139" s="167"/>
      <c r="O139" s="167"/>
      <c r="P139" s="167"/>
      <c r="Q139" s="167"/>
      <c r="R139" s="167"/>
      <c r="S139" s="167"/>
      <c r="T139" s="168"/>
      <c r="AT139" s="163" t="s">
        <v>139</v>
      </c>
      <c r="AU139" s="163" t="s">
        <v>78</v>
      </c>
      <c r="AV139" s="13" t="s">
        <v>78</v>
      </c>
      <c r="AW139" s="13" t="s">
        <v>26</v>
      </c>
      <c r="AX139" s="13" t="s">
        <v>69</v>
      </c>
      <c r="AY139" s="163" t="s">
        <v>115</v>
      </c>
    </row>
    <row r="140" spans="1:65" s="14" customFormat="1">
      <c r="B140" s="169"/>
      <c r="D140" s="162" t="s">
        <v>139</v>
      </c>
      <c r="E140" s="170" t="s">
        <v>1</v>
      </c>
      <c r="F140" s="171" t="s">
        <v>147</v>
      </c>
      <c r="H140" s="172">
        <v>18.559999999999999</v>
      </c>
      <c r="L140" s="169"/>
      <c r="M140" s="173"/>
      <c r="N140" s="174"/>
      <c r="O140" s="174"/>
      <c r="P140" s="174"/>
      <c r="Q140" s="174"/>
      <c r="R140" s="174"/>
      <c r="S140" s="174"/>
      <c r="T140" s="175"/>
      <c r="AT140" s="170" t="s">
        <v>139</v>
      </c>
      <c r="AU140" s="170" t="s">
        <v>78</v>
      </c>
      <c r="AV140" s="14" t="s">
        <v>81</v>
      </c>
      <c r="AW140" s="14" t="s">
        <v>26</v>
      </c>
      <c r="AX140" s="14" t="s">
        <v>69</v>
      </c>
      <c r="AY140" s="170" t="s">
        <v>115</v>
      </c>
    </row>
    <row r="141" spans="1:65" s="13" customFormat="1">
      <c r="B141" s="161"/>
      <c r="D141" s="162" t="s">
        <v>139</v>
      </c>
      <c r="E141" s="163" t="s">
        <v>1</v>
      </c>
      <c r="F141" s="164" t="s">
        <v>148</v>
      </c>
      <c r="H141" s="165">
        <v>18.314</v>
      </c>
      <c r="L141" s="161"/>
      <c r="M141" s="166"/>
      <c r="N141" s="167"/>
      <c r="O141" s="167"/>
      <c r="P141" s="167"/>
      <c r="Q141" s="167"/>
      <c r="R141" s="167"/>
      <c r="S141" s="167"/>
      <c r="T141" s="168"/>
      <c r="AT141" s="163" t="s">
        <v>139</v>
      </c>
      <c r="AU141" s="163" t="s">
        <v>78</v>
      </c>
      <c r="AV141" s="13" t="s">
        <v>78</v>
      </c>
      <c r="AW141" s="13" t="s">
        <v>26</v>
      </c>
      <c r="AX141" s="13" t="s">
        <v>69</v>
      </c>
      <c r="AY141" s="163" t="s">
        <v>115</v>
      </c>
    </row>
    <row r="142" spans="1:65" s="14" customFormat="1">
      <c r="B142" s="169"/>
      <c r="D142" s="162" t="s">
        <v>139</v>
      </c>
      <c r="E142" s="170" t="s">
        <v>1</v>
      </c>
      <c r="F142" s="171" t="s">
        <v>149</v>
      </c>
      <c r="H142" s="172">
        <v>18.314</v>
      </c>
      <c r="L142" s="169"/>
      <c r="M142" s="173"/>
      <c r="N142" s="174"/>
      <c r="O142" s="174"/>
      <c r="P142" s="174"/>
      <c r="Q142" s="174"/>
      <c r="R142" s="174"/>
      <c r="S142" s="174"/>
      <c r="T142" s="175"/>
      <c r="AT142" s="170" t="s">
        <v>139</v>
      </c>
      <c r="AU142" s="170" t="s">
        <v>78</v>
      </c>
      <c r="AV142" s="14" t="s">
        <v>81</v>
      </c>
      <c r="AW142" s="14" t="s">
        <v>26</v>
      </c>
      <c r="AX142" s="14" t="s">
        <v>69</v>
      </c>
      <c r="AY142" s="170" t="s">
        <v>115</v>
      </c>
    </row>
    <row r="143" spans="1:65" s="13" customFormat="1">
      <c r="B143" s="161"/>
      <c r="D143" s="162" t="s">
        <v>139</v>
      </c>
      <c r="E143" s="163" t="s">
        <v>1</v>
      </c>
      <c r="F143" s="164" t="s">
        <v>150</v>
      </c>
      <c r="H143" s="165">
        <v>39.6</v>
      </c>
      <c r="L143" s="161"/>
      <c r="M143" s="166"/>
      <c r="N143" s="167"/>
      <c r="O143" s="167"/>
      <c r="P143" s="167"/>
      <c r="Q143" s="167"/>
      <c r="R143" s="167"/>
      <c r="S143" s="167"/>
      <c r="T143" s="168"/>
      <c r="AT143" s="163" t="s">
        <v>139</v>
      </c>
      <c r="AU143" s="163" t="s">
        <v>78</v>
      </c>
      <c r="AV143" s="13" t="s">
        <v>78</v>
      </c>
      <c r="AW143" s="13" t="s">
        <v>26</v>
      </c>
      <c r="AX143" s="13" t="s">
        <v>69</v>
      </c>
      <c r="AY143" s="163" t="s">
        <v>115</v>
      </c>
    </row>
    <row r="144" spans="1:65" s="14" customFormat="1">
      <c r="B144" s="169"/>
      <c r="D144" s="162" t="s">
        <v>139</v>
      </c>
      <c r="E144" s="170" t="s">
        <v>1</v>
      </c>
      <c r="F144" s="171" t="s">
        <v>151</v>
      </c>
      <c r="H144" s="172">
        <v>39.6</v>
      </c>
      <c r="L144" s="169"/>
      <c r="M144" s="173"/>
      <c r="N144" s="174"/>
      <c r="O144" s="174"/>
      <c r="P144" s="174"/>
      <c r="Q144" s="174"/>
      <c r="R144" s="174"/>
      <c r="S144" s="174"/>
      <c r="T144" s="175"/>
      <c r="AT144" s="170" t="s">
        <v>139</v>
      </c>
      <c r="AU144" s="170" t="s">
        <v>78</v>
      </c>
      <c r="AV144" s="14" t="s">
        <v>81</v>
      </c>
      <c r="AW144" s="14" t="s">
        <v>26</v>
      </c>
      <c r="AX144" s="14" t="s">
        <v>69</v>
      </c>
      <c r="AY144" s="170" t="s">
        <v>115</v>
      </c>
    </row>
    <row r="145" spans="1:65" s="15" customFormat="1">
      <c r="B145" s="176"/>
      <c r="D145" s="162" t="s">
        <v>139</v>
      </c>
      <c r="E145" s="177" t="s">
        <v>1</v>
      </c>
      <c r="F145" s="178" t="s">
        <v>152</v>
      </c>
      <c r="H145" s="179">
        <v>154.95400000000001</v>
      </c>
      <c r="L145" s="176"/>
      <c r="M145" s="180"/>
      <c r="N145" s="181"/>
      <c r="O145" s="181"/>
      <c r="P145" s="181"/>
      <c r="Q145" s="181"/>
      <c r="R145" s="181"/>
      <c r="S145" s="181"/>
      <c r="T145" s="182"/>
      <c r="AT145" s="177" t="s">
        <v>139</v>
      </c>
      <c r="AU145" s="177" t="s">
        <v>78</v>
      </c>
      <c r="AV145" s="15" t="s">
        <v>122</v>
      </c>
      <c r="AW145" s="15" t="s">
        <v>26</v>
      </c>
      <c r="AX145" s="15" t="s">
        <v>74</v>
      </c>
      <c r="AY145" s="177" t="s">
        <v>115</v>
      </c>
    </row>
    <row r="146" spans="1:65" s="2" customFormat="1" ht="24.2" customHeight="1">
      <c r="A146" s="29"/>
      <c r="B146" s="147"/>
      <c r="C146" s="148" t="s">
        <v>153</v>
      </c>
      <c r="D146" s="148" t="s">
        <v>118</v>
      </c>
      <c r="E146" s="149" t="s">
        <v>154</v>
      </c>
      <c r="F146" s="150" t="s">
        <v>155</v>
      </c>
      <c r="G146" s="151" t="s">
        <v>136</v>
      </c>
      <c r="H146" s="152">
        <v>154.95400000000001</v>
      </c>
      <c r="I146" s="153"/>
      <c r="J146" s="153">
        <f>ROUND(I146*H146,2)</f>
        <v>0</v>
      </c>
      <c r="K146" s="154"/>
      <c r="L146" s="30"/>
      <c r="M146" s="155" t="s">
        <v>1</v>
      </c>
      <c r="N146" s="156" t="s">
        <v>35</v>
      </c>
      <c r="O146" s="157">
        <v>5.8000000000000003E-2</v>
      </c>
      <c r="P146" s="157">
        <f>O146*H146</f>
        <v>8.9873320000000003</v>
      </c>
      <c r="Q146" s="157">
        <v>6.9999999999999994E-5</v>
      </c>
      <c r="R146" s="157">
        <f>Q146*H146</f>
        <v>1.084678E-2</v>
      </c>
      <c r="S146" s="157">
        <v>0</v>
      </c>
      <c r="T146" s="15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137</v>
      </c>
      <c r="AT146" s="159" t="s">
        <v>118</v>
      </c>
      <c r="AU146" s="159" t="s">
        <v>78</v>
      </c>
      <c r="AY146" s="17" t="s">
        <v>115</v>
      </c>
      <c r="BE146" s="160">
        <f>IF(N146="základní",J146,0)</f>
        <v>0</v>
      </c>
      <c r="BF146" s="160">
        <f>IF(N146="snížená",J146,0)</f>
        <v>0</v>
      </c>
      <c r="BG146" s="160">
        <f>IF(N146="zákl. přenesená",J146,0)</f>
        <v>0</v>
      </c>
      <c r="BH146" s="160">
        <f>IF(N146="sníž. přenesená",J146,0)</f>
        <v>0</v>
      </c>
      <c r="BI146" s="160">
        <f>IF(N146="nulová",J146,0)</f>
        <v>0</v>
      </c>
      <c r="BJ146" s="17" t="s">
        <v>78</v>
      </c>
      <c r="BK146" s="160">
        <f>ROUND(I146*H146,2)</f>
        <v>0</v>
      </c>
      <c r="BL146" s="17" t="s">
        <v>137</v>
      </c>
      <c r="BM146" s="159" t="s">
        <v>156</v>
      </c>
    </row>
    <row r="147" spans="1:65" s="13" customFormat="1">
      <c r="B147" s="161"/>
      <c r="D147" s="162" t="s">
        <v>139</v>
      </c>
      <c r="E147" s="163" t="s">
        <v>1</v>
      </c>
      <c r="F147" s="164" t="s">
        <v>140</v>
      </c>
      <c r="H147" s="165">
        <v>38.5</v>
      </c>
      <c r="L147" s="161"/>
      <c r="M147" s="166"/>
      <c r="N147" s="167"/>
      <c r="O147" s="167"/>
      <c r="P147" s="167"/>
      <c r="Q147" s="167"/>
      <c r="R147" s="167"/>
      <c r="S147" s="167"/>
      <c r="T147" s="168"/>
      <c r="AT147" s="163" t="s">
        <v>139</v>
      </c>
      <c r="AU147" s="163" t="s">
        <v>78</v>
      </c>
      <c r="AV147" s="13" t="s">
        <v>78</v>
      </c>
      <c r="AW147" s="13" t="s">
        <v>26</v>
      </c>
      <c r="AX147" s="13" t="s">
        <v>69</v>
      </c>
      <c r="AY147" s="163" t="s">
        <v>115</v>
      </c>
    </row>
    <row r="148" spans="1:65" s="14" customFormat="1">
      <c r="B148" s="169"/>
      <c r="D148" s="162" t="s">
        <v>139</v>
      </c>
      <c r="E148" s="170" t="s">
        <v>1</v>
      </c>
      <c r="F148" s="171" t="s">
        <v>141</v>
      </c>
      <c r="H148" s="172">
        <v>38.5</v>
      </c>
      <c r="L148" s="169"/>
      <c r="M148" s="173"/>
      <c r="N148" s="174"/>
      <c r="O148" s="174"/>
      <c r="P148" s="174"/>
      <c r="Q148" s="174"/>
      <c r="R148" s="174"/>
      <c r="S148" s="174"/>
      <c r="T148" s="175"/>
      <c r="AT148" s="170" t="s">
        <v>139</v>
      </c>
      <c r="AU148" s="170" t="s">
        <v>78</v>
      </c>
      <c r="AV148" s="14" t="s">
        <v>81</v>
      </c>
      <c r="AW148" s="14" t="s">
        <v>26</v>
      </c>
      <c r="AX148" s="14" t="s">
        <v>69</v>
      </c>
      <c r="AY148" s="170" t="s">
        <v>115</v>
      </c>
    </row>
    <row r="149" spans="1:65" s="13" customFormat="1">
      <c r="B149" s="161"/>
      <c r="D149" s="162" t="s">
        <v>139</v>
      </c>
      <c r="E149" s="163" t="s">
        <v>1</v>
      </c>
      <c r="F149" s="164" t="s">
        <v>142</v>
      </c>
      <c r="H149" s="165">
        <v>22</v>
      </c>
      <c r="L149" s="161"/>
      <c r="M149" s="166"/>
      <c r="N149" s="167"/>
      <c r="O149" s="167"/>
      <c r="P149" s="167"/>
      <c r="Q149" s="167"/>
      <c r="R149" s="167"/>
      <c r="S149" s="167"/>
      <c r="T149" s="168"/>
      <c r="AT149" s="163" t="s">
        <v>139</v>
      </c>
      <c r="AU149" s="163" t="s">
        <v>78</v>
      </c>
      <c r="AV149" s="13" t="s">
        <v>78</v>
      </c>
      <c r="AW149" s="13" t="s">
        <v>26</v>
      </c>
      <c r="AX149" s="13" t="s">
        <v>69</v>
      </c>
      <c r="AY149" s="163" t="s">
        <v>115</v>
      </c>
    </row>
    <row r="150" spans="1:65" s="14" customFormat="1">
      <c r="B150" s="169"/>
      <c r="D150" s="162" t="s">
        <v>139</v>
      </c>
      <c r="E150" s="170" t="s">
        <v>1</v>
      </c>
      <c r="F150" s="171" t="s">
        <v>143</v>
      </c>
      <c r="H150" s="172">
        <v>22</v>
      </c>
      <c r="L150" s="169"/>
      <c r="M150" s="173"/>
      <c r="N150" s="174"/>
      <c r="O150" s="174"/>
      <c r="P150" s="174"/>
      <c r="Q150" s="174"/>
      <c r="R150" s="174"/>
      <c r="S150" s="174"/>
      <c r="T150" s="175"/>
      <c r="AT150" s="170" t="s">
        <v>139</v>
      </c>
      <c r="AU150" s="170" t="s">
        <v>78</v>
      </c>
      <c r="AV150" s="14" t="s">
        <v>81</v>
      </c>
      <c r="AW150" s="14" t="s">
        <v>26</v>
      </c>
      <c r="AX150" s="14" t="s">
        <v>69</v>
      </c>
      <c r="AY150" s="170" t="s">
        <v>115</v>
      </c>
    </row>
    <row r="151" spans="1:65" s="13" customFormat="1">
      <c r="B151" s="161"/>
      <c r="D151" s="162" t="s">
        <v>139</v>
      </c>
      <c r="E151" s="163" t="s">
        <v>1</v>
      </c>
      <c r="F151" s="164" t="s">
        <v>144</v>
      </c>
      <c r="H151" s="165">
        <v>17.98</v>
      </c>
      <c r="L151" s="161"/>
      <c r="M151" s="166"/>
      <c r="N151" s="167"/>
      <c r="O151" s="167"/>
      <c r="P151" s="167"/>
      <c r="Q151" s="167"/>
      <c r="R151" s="167"/>
      <c r="S151" s="167"/>
      <c r="T151" s="168"/>
      <c r="AT151" s="163" t="s">
        <v>139</v>
      </c>
      <c r="AU151" s="163" t="s">
        <v>78</v>
      </c>
      <c r="AV151" s="13" t="s">
        <v>78</v>
      </c>
      <c r="AW151" s="13" t="s">
        <v>26</v>
      </c>
      <c r="AX151" s="13" t="s">
        <v>69</v>
      </c>
      <c r="AY151" s="163" t="s">
        <v>115</v>
      </c>
    </row>
    <row r="152" spans="1:65" s="14" customFormat="1">
      <c r="B152" s="169"/>
      <c r="D152" s="162" t="s">
        <v>139</v>
      </c>
      <c r="E152" s="170" t="s">
        <v>1</v>
      </c>
      <c r="F152" s="171" t="s">
        <v>145</v>
      </c>
      <c r="H152" s="172">
        <v>17.98</v>
      </c>
      <c r="L152" s="169"/>
      <c r="M152" s="173"/>
      <c r="N152" s="174"/>
      <c r="O152" s="174"/>
      <c r="P152" s="174"/>
      <c r="Q152" s="174"/>
      <c r="R152" s="174"/>
      <c r="S152" s="174"/>
      <c r="T152" s="175"/>
      <c r="AT152" s="170" t="s">
        <v>139</v>
      </c>
      <c r="AU152" s="170" t="s">
        <v>78</v>
      </c>
      <c r="AV152" s="14" t="s">
        <v>81</v>
      </c>
      <c r="AW152" s="14" t="s">
        <v>26</v>
      </c>
      <c r="AX152" s="14" t="s">
        <v>69</v>
      </c>
      <c r="AY152" s="170" t="s">
        <v>115</v>
      </c>
    </row>
    <row r="153" spans="1:65" s="13" customFormat="1">
      <c r="B153" s="161"/>
      <c r="D153" s="162" t="s">
        <v>139</v>
      </c>
      <c r="E153" s="163" t="s">
        <v>1</v>
      </c>
      <c r="F153" s="164" t="s">
        <v>146</v>
      </c>
      <c r="H153" s="165">
        <v>18.559999999999999</v>
      </c>
      <c r="L153" s="161"/>
      <c r="M153" s="166"/>
      <c r="N153" s="167"/>
      <c r="O153" s="167"/>
      <c r="P153" s="167"/>
      <c r="Q153" s="167"/>
      <c r="R153" s="167"/>
      <c r="S153" s="167"/>
      <c r="T153" s="168"/>
      <c r="AT153" s="163" t="s">
        <v>139</v>
      </c>
      <c r="AU153" s="163" t="s">
        <v>78</v>
      </c>
      <c r="AV153" s="13" t="s">
        <v>78</v>
      </c>
      <c r="AW153" s="13" t="s">
        <v>26</v>
      </c>
      <c r="AX153" s="13" t="s">
        <v>69</v>
      </c>
      <c r="AY153" s="163" t="s">
        <v>115</v>
      </c>
    </row>
    <row r="154" spans="1:65" s="14" customFormat="1">
      <c r="B154" s="169"/>
      <c r="D154" s="162" t="s">
        <v>139</v>
      </c>
      <c r="E154" s="170" t="s">
        <v>1</v>
      </c>
      <c r="F154" s="171" t="s">
        <v>147</v>
      </c>
      <c r="H154" s="172">
        <v>18.559999999999999</v>
      </c>
      <c r="L154" s="169"/>
      <c r="M154" s="173"/>
      <c r="N154" s="174"/>
      <c r="O154" s="174"/>
      <c r="P154" s="174"/>
      <c r="Q154" s="174"/>
      <c r="R154" s="174"/>
      <c r="S154" s="174"/>
      <c r="T154" s="175"/>
      <c r="AT154" s="170" t="s">
        <v>139</v>
      </c>
      <c r="AU154" s="170" t="s">
        <v>78</v>
      </c>
      <c r="AV154" s="14" t="s">
        <v>81</v>
      </c>
      <c r="AW154" s="14" t="s">
        <v>26</v>
      </c>
      <c r="AX154" s="14" t="s">
        <v>69</v>
      </c>
      <c r="AY154" s="170" t="s">
        <v>115</v>
      </c>
    </row>
    <row r="155" spans="1:65" s="13" customFormat="1">
      <c r="B155" s="161"/>
      <c r="D155" s="162" t="s">
        <v>139</v>
      </c>
      <c r="E155" s="163" t="s">
        <v>1</v>
      </c>
      <c r="F155" s="164" t="s">
        <v>148</v>
      </c>
      <c r="H155" s="165">
        <v>18.314</v>
      </c>
      <c r="L155" s="161"/>
      <c r="M155" s="166"/>
      <c r="N155" s="167"/>
      <c r="O155" s="167"/>
      <c r="P155" s="167"/>
      <c r="Q155" s="167"/>
      <c r="R155" s="167"/>
      <c r="S155" s="167"/>
      <c r="T155" s="168"/>
      <c r="AT155" s="163" t="s">
        <v>139</v>
      </c>
      <c r="AU155" s="163" t="s">
        <v>78</v>
      </c>
      <c r="AV155" s="13" t="s">
        <v>78</v>
      </c>
      <c r="AW155" s="13" t="s">
        <v>26</v>
      </c>
      <c r="AX155" s="13" t="s">
        <v>69</v>
      </c>
      <c r="AY155" s="163" t="s">
        <v>115</v>
      </c>
    </row>
    <row r="156" spans="1:65" s="14" customFormat="1">
      <c r="B156" s="169"/>
      <c r="D156" s="162" t="s">
        <v>139</v>
      </c>
      <c r="E156" s="170" t="s">
        <v>1</v>
      </c>
      <c r="F156" s="171" t="s">
        <v>149</v>
      </c>
      <c r="H156" s="172">
        <v>18.314</v>
      </c>
      <c r="L156" s="169"/>
      <c r="M156" s="173"/>
      <c r="N156" s="174"/>
      <c r="O156" s="174"/>
      <c r="P156" s="174"/>
      <c r="Q156" s="174"/>
      <c r="R156" s="174"/>
      <c r="S156" s="174"/>
      <c r="T156" s="175"/>
      <c r="AT156" s="170" t="s">
        <v>139</v>
      </c>
      <c r="AU156" s="170" t="s">
        <v>78</v>
      </c>
      <c r="AV156" s="14" t="s">
        <v>81</v>
      </c>
      <c r="AW156" s="14" t="s">
        <v>26</v>
      </c>
      <c r="AX156" s="14" t="s">
        <v>69</v>
      </c>
      <c r="AY156" s="170" t="s">
        <v>115</v>
      </c>
    </row>
    <row r="157" spans="1:65" s="13" customFormat="1">
      <c r="B157" s="161"/>
      <c r="D157" s="162" t="s">
        <v>139</v>
      </c>
      <c r="E157" s="163" t="s">
        <v>1</v>
      </c>
      <c r="F157" s="164" t="s">
        <v>150</v>
      </c>
      <c r="H157" s="165">
        <v>39.6</v>
      </c>
      <c r="L157" s="161"/>
      <c r="M157" s="166"/>
      <c r="N157" s="167"/>
      <c r="O157" s="167"/>
      <c r="P157" s="167"/>
      <c r="Q157" s="167"/>
      <c r="R157" s="167"/>
      <c r="S157" s="167"/>
      <c r="T157" s="168"/>
      <c r="AT157" s="163" t="s">
        <v>139</v>
      </c>
      <c r="AU157" s="163" t="s">
        <v>78</v>
      </c>
      <c r="AV157" s="13" t="s">
        <v>78</v>
      </c>
      <c r="AW157" s="13" t="s">
        <v>26</v>
      </c>
      <c r="AX157" s="13" t="s">
        <v>69</v>
      </c>
      <c r="AY157" s="163" t="s">
        <v>115</v>
      </c>
    </row>
    <row r="158" spans="1:65" s="14" customFormat="1">
      <c r="B158" s="169"/>
      <c r="D158" s="162" t="s">
        <v>139</v>
      </c>
      <c r="E158" s="170" t="s">
        <v>1</v>
      </c>
      <c r="F158" s="171" t="s">
        <v>151</v>
      </c>
      <c r="H158" s="172">
        <v>39.6</v>
      </c>
      <c r="L158" s="169"/>
      <c r="M158" s="173"/>
      <c r="N158" s="174"/>
      <c r="O158" s="174"/>
      <c r="P158" s="174"/>
      <c r="Q158" s="174"/>
      <c r="R158" s="174"/>
      <c r="S158" s="174"/>
      <c r="T158" s="175"/>
      <c r="AT158" s="170" t="s">
        <v>139</v>
      </c>
      <c r="AU158" s="170" t="s">
        <v>78</v>
      </c>
      <c r="AV158" s="14" t="s">
        <v>81</v>
      </c>
      <c r="AW158" s="14" t="s">
        <v>26</v>
      </c>
      <c r="AX158" s="14" t="s">
        <v>69</v>
      </c>
      <c r="AY158" s="170" t="s">
        <v>115</v>
      </c>
    </row>
    <row r="159" spans="1:65" s="15" customFormat="1">
      <c r="B159" s="176"/>
      <c r="D159" s="162" t="s">
        <v>139</v>
      </c>
      <c r="E159" s="177" t="s">
        <v>1</v>
      </c>
      <c r="F159" s="178" t="s">
        <v>152</v>
      </c>
      <c r="H159" s="179">
        <v>154.95400000000001</v>
      </c>
      <c r="L159" s="176"/>
      <c r="M159" s="180"/>
      <c r="N159" s="181"/>
      <c r="O159" s="181"/>
      <c r="P159" s="181"/>
      <c r="Q159" s="181"/>
      <c r="R159" s="181"/>
      <c r="S159" s="181"/>
      <c r="T159" s="182"/>
      <c r="AT159" s="177" t="s">
        <v>139</v>
      </c>
      <c r="AU159" s="177" t="s">
        <v>78</v>
      </c>
      <c r="AV159" s="15" t="s">
        <v>122</v>
      </c>
      <c r="AW159" s="15" t="s">
        <v>26</v>
      </c>
      <c r="AX159" s="15" t="s">
        <v>74</v>
      </c>
      <c r="AY159" s="177" t="s">
        <v>115</v>
      </c>
    </row>
    <row r="160" spans="1:65" s="2" customFormat="1" ht="24.2" customHeight="1">
      <c r="A160" s="29"/>
      <c r="B160" s="147"/>
      <c r="C160" s="148" t="s">
        <v>157</v>
      </c>
      <c r="D160" s="148" t="s">
        <v>118</v>
      </c>
      <c r="E160" s="149" t="s">
        <v>158</v>
      </c>
      <c r="F160" s="150" t="s">
        <v>159</v>
      </c>
      <c r="G160" s="151" t="s">
        <v>136</v>
      </c>
      <c r="H160" s="152">
        <v>154.95400000000001</v>
      </c>
      <c r="I160" s="153"/>
      <c r="J160" s="153">
        <f>ROUND(I160*H160,2)</f>
        <v>0</v>
      </c>
      <c r="K160" s="154"/>
      <c r="L160" s="30"/>
      <c r="M160" s="155" t="s">
        <v>1</v>
      </c>
      <c r="N160" s="156" t="s">
        <v>35</v>
      </c>
      <c r="O160" s="157">
        <v>0.245</v>
      </c>
      <c r="P160" s="157">
        <f>O160*H160</f>
        <v>37.963729999999998</v>
      </c>
      <c r="Q160" s="157">
        <v>7.4999999999999997E-3</v>
      </c>
      <c r="R160" s="157">
        <f>Q160*H160</f>
        <v>1.162155</v>
      </c>
      <c r="S160" s="157">
        <v>0</v>
      </c>
      <c r="T160" s="158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137</v>
      </c>
      <c r="AT160" s="159" t="s">
        <v>118</v>
      </c>
      <c r="AU160" s="159" t="s">
        <v>78</v>
      </c>
      <c r="AY160" s="17" t="s">
        <v>115</v>
      </c>
      <c r="BE160" s="160">
        <f>IF(N160="základní",J160,0)</f>
        <v>0</v>
      </c>
      <c r="BF160" s="160">
        <f>IF(N160="snížená",J160,0)</f>
        <v>0</v>
      </c>
      <c r="BG160" s="160">
        <f>IF(N160="zákl. přenesená",J160,0)</f>
        <v>0</v>
      </c>
      <c r="BH160" s="160">
        <f>IF(N160="sníž. přenesená",J160,0)</f>
        <v>0</v>
      </c>
      <c r="BI160" s="160">
        <f>IF(N160="nulová",J160,0)</f>
        <v>0</v>
      </c>
      <c r="BJ160" s="17" t="s">
        <v>78</v>
      </c>
      <c r="BK160" s="160">
        <f>ROUND(I160*H160,2)</f>
        <v>0</v>
      </c>
      <c r="BL160" s="17" t="s">
        <v>137</v>
      </c>
      <c r="BM160" s="159" t="s">
        <v>160</v>
      </c>
    </row>
    <row r="161" spans="1:65" s="13" customFormat="1">
      <c r="B161" s="161"/>
      <c r="D161" s="162" t="s">
        <v>139</v>
      </c>
      <c r="E161" s="163" t="s">
        <v>1</v>
      </c>
      <c r="F161" s="164" t="s">
        <v>140</v>
      </c>
      <c r="H161" s="165">
        <v>38.5</v>
      </c>
      <c r="L161" s="161"/>
      <c r="M161" s="166"/>
      <c r="N161" s="167"/>
      <c r="O161" s="167"/>
      <c r="P161" s="167"/>
      <c r="Q161" s="167"/>
      <c r="R161" s="167"/>
      <c r="S161" s="167"/>
      <c r="T161" s="168"/>
      <c r="AT161" s="163" t="s">
        <v>139</v>
      </c>
      <c r="AU161" s="163" t="s">
        <v>78</v>
      </c>
      <c r="AV161" s="13" t="s">
        <v>78</v>
      </c>
      <c r="AW161" s="13" t="s">
        <v>26</v>
      </c>
      <c r="AX161" s="13" t="s">
        <v>69</v>
      </c>
      <c r="AY161" s="163" t="s">
        <v>115</v>
      </c>
    </row>
    <row r="162" spans="1:65" s="14" customFormat="1">
      <c r="B162" s="169"/>
      <c r="D162" s="162" t="s">
        <v>139</v>
      </c>
      <c r="E162" s="170" t="s">
        <v>1</v>
      </c>
      <c r="F162" s="171" t="s">
        <v>141</v>
      </c>
      <c r="H162" s="172">
        <v>38.5</v>
      </c>
      <c r="L162" s="169"/>
      <c r="M162" s="173"/>
      <c r="N162" s="174"/>
      <c r="O162" s="174"/>
      <c r="P162" s="174"/>
      <c r="Q162" s="174"/>
      <c r="R162" s="174"/>
      <c r="S162" s="174"/>
      <c r="T162" s="175"/>
      <c r="AT162" s="170" t="s">
        <v>139</v>
      </c>
      <c r="AU162" s="170" t="s">
        <v>78</v>
      </c>
      <c r="AV162" s="14" t="s">
        <v>81</v>
      </c>
      <c r="AW162" s="14" t="s">
        <v>26</v>
      </c>
      <c r="AX162" s="14" t="s">
        <v>69</v>
      </c>
      <c r="AY162" s="170" t="s">
        <v>115</v>
      </c>
    </row>
    <row r="163" spans="1:65" s="13" customFormat="1">
      <c r="B163" s="161"/>
      <c r="D163" s="162" t="s">
        <v>139</v>
      </c>
      <c r="E163" s="163" t="s">
        <v>1</v>
      </c>
      <c r="F163" s="164" t="s">
        <v>142</v>
      </c>
      <c r="H163" s="165">
        <v>22</v>
      </c>
      <c r="L163" s="161"/>
      <c r="M163" s="166"/>
      <c r="N163" s="167"/>
      <c r="O163" s="167"/>
      <c r="P163" s="167"/>
      <c r="Q163" s="167"/>
      <c r="R163" s="167"/>
      <c r="S163" s="167"/>
      <c r="T163" s="168"/>
      <c r="AT163" s="163" t="s">
        <v>139</v>
      </c>
      <c r="AU163" s="163" t="s">
        <v>78</v>
      </c>
      <c r="AV163" s="13" t="s">
        <v>78</v>
      </c>
      <c r="AW163" s="13" t="s">
        <v>26</v>
      </c>
      <c r="AX163" s="13" t="s">
        <v>69</v>
      </c>
      <c r="AY163" s="163" t="s">
        <v>115</v>
      </c>
    </row>
    <row r="164" spans="1:65" s="14" customFormat="1">
      <c r="B164" s="169"/>
      <c r="D164" s="162" t="s">
        <v>139</v>
      </c>
      <c r="E164" s="170" t="s">
        <v>1</v>
      </c>
      <c r="F164" s="171" t="s">
        <v>143</v>
      </c>
      <c r="H164" s="172">
        <v>22</v>
      </c>
      <c r="L164" s="169"/>
      <c r="M164" s="173"/>
      <c r="N164" s="174"/>
      <c r="O164" s="174"/>
      <c r="P164" s="174"/>
      <c r="Q164" s="174"/>
      <c r="R164" s="174"/>
      <c r="S164" s="174"/>
      <c r="T164" s="175"/>
      <c r="AT164" s="170" t="s">
        <v>139</v>
      </c>
      <c r="AU164" s="170" t="s">
        <v>78</v>
      </c>
      <c r="AV164" s="14" t="s">
        <v>81</v>
      </c>
      <c r="AW164" s="14" t="s">
        <v>26</v>
      </c>
      <c r="AX164" s="14" t="s">
        <v>69</v>
      </c>
      <c r="AY164" s="170" t="s">
        <v>115</v>
      </c>
    </row>
    <row r="165" spans="1:65" s="13" customFormat="1">
      <c r="B165" s="161"/>
      <c r="D165" s="162" t="s">
        <v>139</v>
      </c>
      <c r="E165" s="163" t="s">
        <v>1</v>
      </c>
      <c r="F165" s="164" t="s">
        <v>144</v>
      </c>
      <c r="H165" s="165">
        <v>17.98</v>
      </c>
      <c r="L165" s="161"/>
      <c r="M165" s="166"/>
      <c r="N165" s="167"/>
      <c r="O165" s="167"/>
      <c r="P165" s="167"/>
      <c r="Q165" s="167"/>
      <c r="R165" s="167"/>
      <c r="S165" s="167"/>
      <c r="T165" s="168"/>
      <c r="AT165" s="163" t="s">
        <v>139</v>
      </c>
      <c r="AU165" s="163" t="s">
        <v>78</v>
      </c>
      <c r="AV165" s="13" t="s">
        <v>78</v>
      </c>
      <c r="AW165" s="13" t="s">
        <v>26</v>
      </c>
      <c r="AX165" s="13" t="s">
        <v>69</v>
      </c>
      <c r="AY165" s="163" t="s">
        <v>115</v>
      </c>
    </row>
    <row r="166" spans="1:65" s="14" customFormat="1">
      <c r="B166" s="169"/>
      <c r="D166" s="162" t="s">
        <v>139</v>
      </c>
      <c r="E166" s="170" t="s">
        <v>1</v>
      </c>
      <c r="F166" s="171" t="s">
        <v>145</v>
      </c>
      <c r="H166" s="172">
        <v>17.98</v>
      </c>
      <c r="L166" s="169"/>
      <c r="M166" s="173"/>
      <c r="N166" s="174"/>
      <c r="O166" s="174"/>
      <c r="P166" s="174"/>
      <c r="Q166" s="174"/>
      <c r="R166" s="174"/>
      <c r="S166" s="174"/>
      <c r="T166" s="175"/>
      <c r="AT166" s="170" t="s">
        <v>139</v>
      </c>
      <c r="AU166" s="170" t="s">
        <v>78</v>
      </c>
      <c r="AV166" s="14" t="s">
        <v>81</v>
      </c>
      <c r="AW166" s="14" t="s">
        <v>26</v>
      </c>
      <c r="AX166" s="14" t="s">
        <v>69</v>
      </c>
      <c r="AY166" s="170" t="s">
        <v>115</v>
      </c>
    </row>
    <row r="167" spans="1:65" s="13" customFormat="1">
      <c r="B167" s="161"/>
      <c r="D167" s="162" t="s">
        <v>139</v>
      </c>
      <c r="E167" s="163" t="s">
        <v>1</v>
      </c>
      <c r="F167" s="164" t="s">
        <v>146</v>
      </c>
      <c r="H167" s="165">
        <v>18.559999999999999</v>
      </c>
      <c r="L167" s="161"/>
      <c r="M167" s="166"/>
      <c r="N167" s="167"/>
      <c r="O167" s="167"/>
      <c r="P167" s="167"/>
      <c r="Q167" s="167"/>
      <c r="R167" s="167"/>
      <c r="S167" s="167"/>
      <c r="T167" s="168"/>
      <c r="AT167" s="163" t="s">
        <v>139</v>
      </c>
      <c r="AU167" s="163" t="s">
        <v>78</v>
      </c>
      <c r="AV167" s="13" t="s">
        <v>78</v>
      </c>
      <c r="AW167" s="13" t="s">
        <v>26</v>
      </c>
      <c r="AX167" s="13" t="s">
        <v>69</v>
      </c>
      <c r="AY167" s="163" t="s">
        <v>115</v>
      </c>
    </row>
    <row r="168" spans="1:65" s="14" customFormat="1">
      <c r="B168" s="169"/>
      <c r="D168" s="162" t="s">
        <v>139</v>
      </c>
      <c r="E168" s="170" t="s">
        <v>1</v>
      </c>
      <c r="F168" s="171" t="s">
        <v>147</v>
      </c>
      <c r="H168" s="172">
        <v>18.559999999999999</v>
      </c>
      <c r="L168" s="169"/>
      <c r="M168" s="173"/>
      <c r="N168" s="174"/>
      <c r="O168" s="174"/>
      <c r="P168" s="174"/>
      <c r="Q168" s="174"/>
      <c r="R168" s="174"/>
      <c r="S168" s="174"/>
      <c r="T168" s="175"/>
      <c r="AT168" s="170" t="s">
        <v>139</v>
      </c>
      <c r="AU168" s="170" t="s">
        <v>78</v>
      </c>
      <c r="AV168" s="14" t="s">
        <v>81</v>
      </c>
      <c r="AW168" s="14" t="s">
        <v>26</v>
      </c>
      <c r="AX168" s="14" t="s">
        <v>69</v>
      </c>
      <c r="AY168" s="170" t="s">
        <v>115</v>
      </c>
    </row>
    <row r="169" spans="1:65" s="13" customFormat="1">
      <c r="B169" s="161"/>
      <c r="D169" s="162" t="s">
        <v>139</v>
      </c>
      <c r="E169" s="163" t="s">
        <v>1</v>
      </c>
      <c r="F169" s="164" t="s">
        <v>148</v>
      </c>
      <c r="H169" s="165">
        <v>18.314</v>
      </c>
      <c r="L169" s="161"/>
      <c r="M169" s="166"/>
      <c r="N169" s="167"/>
      <c r="O169" s="167"/>
      <c r="P169" s="167"/>
      <c r="Q169" s="167"/>
      <c r="R169" s="167"/>
      <c r="S169" s="167"/>
      <c r="T169" s="168"/>
      <c r="AT169" s="163" t="s">
        <v>139</v>
      </c>
      <c r="AU169" s="163" t="s">
        <v>78</v>
      </c>
      <c r="AV169" s="13" t="s">
        <v>78</v>
      </c>
      <c r="AW169" s="13" t="s">
        <v>26</v>
      </c>
      <c r="AX169" s="13" t="s">
        <v>69</v>
      </c>
      <c r="AY169" s="163" t="s">
        <v>115</v>
      </c>
    </row>
    <row r="170" spans="1:65" s="14" customFormat="1">
      <c r="B170" s="169"/>
      <c r="D170" s="162" t="s">
        <v>139</v>
      </c>
      <c r="E170" s="170" t="s">
        <v>1</v>
      </c>
      <c r="F170" s="171" t="s">
        <v>149</v>
      </c>
      <c r="H170" s="172">
        <v>18.314</v>
      </c>
      <c r="L170" s="169"/>
      <c r="M170" s="173"/>
      <c r="N170" s="174"/>
      <c r="O170" s="174"/>
      <c r="P170" s="174"/>
      <c r="Q170" s="174"/>
      <c r="R170" s="174"/>
      <c r="S170" s="174"/>
      <c r="T170" s="175"/>
      <c r="AT170" s="170" t="s">
        <v>139</v>
      </c>
      <c r="AU170" s="170" t="s">
        <v>78</v>
      </c>
      <c r="AV170" s="14" t="s">
        <v>81</v>
      </c>
      <c r="AW170" s="14" t="s">
        <v>26</v>
      </c>
      <c r="AX170" s="14" t="s">
        <v>69</v>
      </c>
      <c r="AY170" s="170" t="s">
        <v>115</v>
      </c>
    </row>
    <row r="171" spans="1:65" s="13" customFormat="1">
      <c r="B171" s="161"/>
      <c r="D171" s="162" t="s">
        <v>139</v>
      </c>
      <c r="E171" s="163" t="s">
        <v>1</v>
      </c>
      <c r="F171" s="164" t="s">
        <v>150</v>
      </c>
      <c r="H171" s="165">
        <v>39.6</v>
      </c>
      <c r="L171" s="161"/>
      <c r="M171" s="166"/>
      <c r="N171" s="167"/>
      <c r="O171" s="167"/>
      <c r="P171" s="167"/>
      <c r="Q171" s="167"/>
      <c r="R171" s="167"/>
      <c r="S171" s="167"/>
      <c r="T171" s="168"/>
      <c r="AT171" s="163" t="s">
        <v>139</v>
      </c>
      <c r="AU171" s="163" t="s">
        <v>78</v>
      </c>
      <c r="AV171" s="13" t="s">
        <v>78</v>
      </c>
      <c r="AW171" s="13" t="s">
        <v>26</v>
      </c>
      <c r="AX171" s="13" t="s">
        <v>69</v>
      </c>
      <c r="AY171" s="163" t="s">
        <v>115</v>
      </c>
    </row>
    <row r="172" spans="1:65" s="14" customFormat="1">
      <c r="B172" s="169"/>
      <c r="D172" s="162" t="s">
        <v>139</v>
      </c>
      <c r="E172" s="170" t="s">
        <v>1</v>
      </c>
      <c r="F172" s="171" t="s">
        <v>151</v>
      </c>
      <c r="H172" s="172">
        <v>39.6</v>
      </c>
      <c r="L172" s="169"/>
      <c r="M172" s="173"/>
      <c r="N172" s="174"/>
      <c r="O172" s="174"/>
      <c r="P172" s="174"/>
      <c r="Q172" s="174"/>
      <c r="R172" s="174"/>
      <c r="S172" s="174"/>
      <c r="T172" s="175"/>
      <c r="AT172" s="170" t="s">
        <v>139</v>
      </c>
      <c r="AU172" s="170" t="s">
        <v>78</v>
      </c>
      <c r="AV172" s="14" t="s">
        <v>81</v>
      </c>
      <c r="AW172" s="14" t="s">
        <v>26</v>
      </c>
      <c r="AX172" s="14" t="s">
        <v>69</v>
      </c>
      <c r="AY172" s="170" t="s">
        <v>115</v>
      </c>
    </row>
    <row r="173" spans="1:65" s="15" customFormat="1">
      <c r="B173" s="176"/>
      <c r="D173" s="162" t="s">
        <v>139</v>
      </c>
      <c r="E173" s="177" t="s">
        <v>1</v>
      </c>
      <c r="F173" s="178" t="s">
        <v>152</v>
      </c>
      <c r="H173" s="179">
        <v>154.95400000000001</v>
      </c>
      <c r="L173" s="176"/>
      <c r="M173" s="180"/>
      <c r="N173" s="181"/>
      <c r="O173" s="181"/>
      <c r="P173" s="181"/>
      <c r="Q173" s="181"/>
      <c r="R173" s="181"/>
      <c r="S173" s="181"/>
      <c r="T173" s="182"/>
      <c r="AT173" s="177" t="s">
        <v>139</v>
      </c>
      <c r="AU173" s="177" t="s">
        <v>78</v>
      </c>
      <c r="AV173" s="15" t="s">
        <v>122</v>
      </c>
      <c r="AW173" s="15" t="s">
        <v>26</v>
      </c>
      <c r="AX173" s="15" t="s">
        <v>74</v>
      </c>
      <c r="AY173" s="177" t="s">
        <v>115</v>
      </c>
    </row>
    <row r="174" spans="1:65" s="2" customFormat="1" ht="24.2" customHeight="1">
      <c r="A174" s="29"/>
      <c r="B174" s="147"/>
      <c r="C174" s="148" t="s">
        <v>161</v>
      </c>
      <c r="D174" s="148" t="s">
        <v>118</v>
      </c>
      <c r="E174" s="149" t="s">
        <v>162</v>
      </c>
      <c r="F174" s="150" t="s">
        <v>163</v>
      </c>
      <c r="G174" s="151" t="s">
        <v>136</v>
      </c>
      <c r="H174" s="152">
        <v>154.95400000000001</v>
      </c>
      <c r="I174" s="153"/>
      <c r="J174" s="153">
        <f>ROUND(I174*H174,2)</f>
        <v>0</v>
      </c>
      <c r="K174" s="154"/>
      <c r="L174" s="30"/>
      <c r="M174" s="155" t="s">
        <v>1</v>
      </c>
      <c r="N174" s="156" t="s">
        <v>35</v>
      </c>
      <c r="O174" s="157">
        <v>0.105</v>
      </c>
      <c r="P174" s="157">
        <f>O174*H174</f>
        <v>16.27017</v>
      </c>
      <c r="Q174" s="157">
        <v>0</v>
      </c>
      <c r="R174" s="157">
        <f>Q174*H174</f>
        <v>0</v>
      </c>
      <c r="S174" s="157">
        <v>2.5000000000000001E-3</v>
      </c>
      <c r="T174" s="158">
        <f>S174*H174</f>
        <v>0.38738500000000003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137</v>
      </c>
      <c r="AT174" s="159" t="s">
        <v>118</v>
      </c>
      <c r="AU174" s="159" t="s">
        <v>78</v>
      </c>
      <c r="AY174" s="17" t="s">
        <v>115</v>
      </c>
      <c r="BE174" s="160">
        <f>IF(N174="základní",J174,0)</f>
        <v>0</v>
      </c>
      <c r="BF174" s="160">
        <f>IF(N174="snížená",J174,0)</f>
        <v>0</v>
      </c>
      <c r="BG174" s="160">
        <f>IF(N174="zákl. přenesená",J174,0)</f>
        <v>0</v>
      </c>
      <c r="BH174" s="160">
        <f>IF(N174="sníž. přenesená",J174,0)</f>
        <v>0</v>
      </c>
      <c r="BI174" s="160">
        <f>IF(N174="nulová",J174,0)</f>
        <v>0</v>
      </c>
      <c r="BJ174" s="17" t="s">
        <v>78</v>
      </c>
      <c r="BK174" s="160">
        <f>ROUND(I174*H174,2)</f>
        <v>0</v>
      </c>
      <c r="BL174" s="17" t="s">
        <v>137</v>
      </c>
      <c r="BM174" s="159" t="s">
        <v>164</v>
      </c>
    </row>
    <row r="175" spans="1:65" s="13" customFormat="1">
      <c r="B175" s="161"/>
      <c r="D175" s="162" t="s">
        <v>139</v>
      </c>
      <c r="E175" s="163" t="s">
        <v>1</v>
      </c>
      <c r="F175" s="164" t="s">
        <v>140</v>
      </c>
      <c r="H175" s="165">
        <v>38.5</v>
      </c>
      <c r="L175" s="161"/>
      <c r="M175" s="166"/>
      <c r="N175" s="167"/>
      <c r="O175" s="167"/>
      <c r="P175" s="167"/>
      <c r="Q175" s="167"/>
      <c r="R175" s="167"/>
      <c r="S175" s="167"/>
      <c r="T175" s="168"/>
      <c r="AT175" s="163" t="s">
        <v>139</v>
      </c>
      <c r="AU175" s="163" t="s">
        <v>78</v>
      </c>
      <c r="AV175" s="13" t="s">
        <v>78</v>
      </c>
      <c r="AW175" s="13" t="s">
        <v>26</v>
      </c>
      <c r="AX175" s="13" t="s">
        <v>69</v>
      </c>
      <c r="AY175" s="163" t="s">
        <v>115</v>
      </c>
    </row>
    <row r="176" spans="1:65" s="14" customFormat="1">
      <c r="B176" s="169"/>
      <c r="D176" s="162" t="s">
        <v>139</v>
      </c>
      <c r="E176" s="170" t="s">
        <v>1</v>
      </c>
      <c r="F176" s="171" t="s">
        <v>141</v>
      </c>
      <c r="H176" s="172">
        <v>38.5</v>
      </c>
      <c r="L176" s="169"/>
      <c r="M176" s="173"/>
      <c r="N176" s="174"/>
      <c r="O176" s="174"/>
      <c r="P176" s="174"/>
      <c r="Q176" s="174"/>
      <c r="R176" s="174"/>
      <c r="S176" s="174"/>
      <c r="T176" s="175"/>
      <c r="AT176" s="170" t="s">
        <v>139</v>
      </c>
      <c r="AU176" s="170" t="s">
        <v>78</v>
      </c>
      <c r="AV176" s="14" t="s">
        <v>81</v>
      </c>
      <c r="AW176" s="14" t="s">
        <v>26</v>
      </c>
      <c r="AX176" s="14" t="s">
        <v>69</v>
      </c>
      <c r="AY176" s="170" t="s">
        <v>115</v>
      </c>
    </row>
    <row r="177" spans="1:65" s="13" customFormat="1">
      <c r="B177" s="161"/>
      <c r="D177" s="162" t="s">
        <v>139</v>
      </c>
      <c r="E177" s="163" t="s">
        <v>1</v>
      </c>
      <c r="F177" s="164" t="s">
        <v>142</v>
      </c>
      <c r="H177" s="165">
        <v>22</v>
      </c>
      <c r="L177" s="161"/>
      <c r="M177" s="166"/>
      <c r="N177" s="167"/>
      <c r="O177" s="167"/>
      <c r="P177" s="167"/>
      <c r="Q177" s="167"/>
      <c r="R177" s="167"/>
      <c r="S177" s="167"/>
      <c r="T177" s="168"/>
      <c r="AT177" s="163" t="s">
        <v>139</v>
      </c>
      <c r="AU177" s="163" t="s">
        <v>78</v>
      </c>
      <c r="AV177" s="13" t="s">
        <v>78</v>
      </c>
      <c r="AW177" s="13" t="s">
        <v>26</v>
      </c>
      <c r="AX177" s="13" t="s">
        <v>69</v>
      </c>
      <c r="AY177" s="163" t="s">
        <v>115</v>
      </c>
    </row>
    <row r="178" spans="1:65" s="14" customFormat="1">
      <c r="B178" s="169"/>
      <c r="D178" s="162" t="s">
        <v>139</v>
      </c>
      <c r="E178" s="170" t="s">
        <v>1</v>
      </c>
      <c r="F178" s="171" t="s">
        <v>143</v>
      </c>
      <c r="H178" s="172">
        <v>22</v>
      </c>
      <c r="L178" s="169"/>
      <c r="M178" s="173"/>
      <c r="N178" s="174"/>
      <c r="O178" s="174"/>
      <c r="P178" s="174"/>
      <c r="Q178" s="174"/>
      <c r="R178" s="174"/>
      <c r="S178" s="174"/>
      <c r="T178" s="175"/>
      <c r="AT178" s="170" t="s">
        <v>139</v>
      </c>
      <c r="AU178" s="170" t="s">
        <v>78</v>
      </c>
      <c r="AV178" s="14" t="s">
        <v>81</v>
      </c>
      <c r="AW178" s="14" t="s">
        <v>26</v>
      </c>
      <c r="AX178" s="14" t="s">
        <v>69</v>
      </c>
      <c r="AY178" s="170" t="s">
        <v>115</v>
      </c>
    </row>
    <row r="179" spans="1:65" s="13" customFormat="1">
      <c r="B179" s="161"/>
      <c r="D179" s="162" t="s">
        <v>139</v>
      </c>
      <c r="E179" s="163" t="s">
        <v>1</v>
      </c>
      <c r="F179" s="164" t="s">
        <v>144</v>
      </c>
      <c r="H179" s="165">
        <v>17.98</v>
      </c>
      <c r="L179" s="161"/>
      <c r="M179" s="166"/>
      <c r="N179" s="167"/>
      <c r="O179" s="167"/>
      <c r="P179" s="167"/>
      <c r="Q179" s="167"/>
      <c r="R179" s="167"/>
      <c r="S179" s="167"/>
      <c r="T179" s="168"/>
      <c r="AT179" s="163" t="s">
        <v>139</v>
      </c>
      <c r="AU179" s="163" t="s">
        <v>78</v>
      </c>
      <c r="AV179" s="13" t="s">
        <v>78</v>
      </c>
      <c r="AW179" s="13" t="s">
        <v>26</v>
      </c>
      <c r="AX179" s="13" t="s">
        <v>69</v>
      </c>
      <c r="AY179" s="163" t="s">
        <v>115</v>
      </c>
    </row>
    <row r="180" spans="1:65" s="14" customFormat="1">
      <c r="B180" s="169"/>
      <c r="D180" s="162" t="s">
        <v>139</v>
      </c>
      <c r="E180" s="170" t="s">
        <v>1</v>
      </c>
      <c r="F180" s="171" t="s">
        <v>145</v>
      </c>
      <c r="H180" s="172">
        <v>17.98</v>
      </c>
      <c r="L180" s="169"/>
      <c r="M180" s="173"/>
      <c r="N180" s="174"/>
      <c r="O180" s="174"/>
      <c r="P180" s="174"/>
      <c r="Q180" s="174"/>
      <c r="R180" s="174"/>
      <c r="S180" s="174"/>
      <c r="T180" s="175"/>
      <c r="AT180" s="170" t="s">
        <v>139</v>
      </c>
      <c r="AU180" s="170" t="s">
        <v>78</v>
      </c>
      <c r="AV180" s="14" t="s">
        <v>81</v>
      </c>
      <c r="AW180" s="14" t="s">
        <v>26</v>
      </c>
      <c r="AX180" s="14" t="s">
        <v>69</v>
      </c>
      <c r="AY180" s="170" t="s">
        <v>115</v>
      </c>
    </row>
    <row r="181" spans="1:65" s="13" customFormat="1">
      <c r="B181" s="161"/>
      <c r="D181" s="162" t="s">
        <v>139</v>
      </c>
      <c r="E181" s="163" t="s">
        <v>1</v>
      </c>
      <c r="F181" s="164" t="s">
        <v>146</v>
      </c>
      <c r="H181" s="165">
        <v>18.559999999999999</v>
      </c>
      <c r="L181" s="161"/>
      <c r="M181" s="166"/>
      <c r="N181" s="167"/>
      <c r="O181" s="167"/>
      <c r="P181" s="167"/>
      <c r="Q181" s="167"/>
      <c r="R181" s="167"/>
      <c r="S181" s="167"/>
      <c r="T181" s="168"/>
      <c r="AT181" s="163" t="s">
        <v>139</v>
      </c>
      <c r="AU181" s="163" t="s">
        <v>78</v>
      </c>
      <c r="AV181" s="13" t="s">
        <v>78</v>
      </c>
      <c r="AW181" s="13" t="s">
        <v>26</v>
      </c>
      <c r="AX181" s="13" t="s">
        <v>69</v>
      </c>
      <c r="AY181" s="163" t="s">
        <v>115</v>
      </c>
    </row>
    <row r="182" spans="1:65" s="14" customFormat="1">
      <c r="B182" s="169"/>
      <c r="D182" s="162" t="s">
        <v>139</v>
      </c>
      <c r="E182" s="170" t="s">
        <v>1</v>
      </c>
      <c r="F182" s="171" t="s">
        <v>147</v>
      </c>
      <c r="H182" s="172">
        <v>18.559999999999999</v>
      </c>
      <c r="L182" s="169"/>
      <c r="M182" s="173"/>
      <c r="N182" s="174"/>
      <c r="O182" s="174"/>
      <c r="P182" s="174"/>
      <c r="Q182" s="174"/>
      <c r="R182" s="174"/>
      <c r="S182" s="174"/>
      <c r="T182" s="175"/>
      <c r="AT182" s="170" t="s">
        <v>139</v>
      </c>
      <c r="AU182" s="170" t="s">
        <v>78</v>
      </c>
      <c r="AV182" s="14" t="s">
        <v>81</v>
      </c>
      <c r="AW182" s="14" t="s">
        <v>26</v>
      </c>
      <c r="AX182" s="14" t="s">
        <v>69</v>
      </c>
      <c r="AY182" s="170" t="s">
        <v>115</v>
      </c>
    </row>
    <row r="183" spans="1:65" s="13" customFormat="1">
      <c r="B183" s="161"/>
      <c r="D183" s="162" t="s">
        <v>139</v>
      </c>
      <c r="E183" s="163" t="s">
        <v>1</v>
      </c>
      <c r="F183" s="164" t="s">
        <v>148</v>
      </c>
      <c r="H183" s="165">
        <v>18.314</v>
      </c>
      <c r="L183" s="161"/>
      <c r="M183" s="166"/>
      <c r="N183" s="167"/>
      <c r="O183" s="167"/>
      <c r="P183" s="167"/>
      <c r="Q183" s="167"/>
      <c r="R183" s="167"/>
      <c r="S183" s="167"/>
      <c r="T183" s="168"/>
      <c r="AT183" s="163" t="s">
        <v>139</v>
      </c>
      <c r="AU183" s="163" t="s">
        <v>78</v>
      </c>
      <c r="AV183" s="13" t="s">
        <v>78</v>
      </c>
      <c r="AW183" s="13" t="s">
        <v>26</v>
      </c>
      <c r="AX183" s="13" t="s">
        <v>69</v>
      </c>
      <c r="AY183" s="163" t="s">
        <v>115</v>
      </c>
    </row>
    <row r="184" spans="1:65" s="14" customFormat="1">
      <c r="B184" s="169"/>
      <c r="D184" s="162" t="s">
        <v>139</v>
      </c>
      <c r="E184" s="170" t="s">
        <v>1</v>
      </c>
      <c r="F184" s="171" t="s">
        <v>149</v>
      </c>
      <c r="H184" s="172">
        <v>18.314</v>
      </c>
      <c r="L184" s="169"/>
      <c r="M184" s="173"/>
      <c r="N184" s="174"/>
      <c r="O184" s="174"/>
      <c r="P184" s="174"/>
      <c r="Q184" s="174"/>
      <c r="R184" s="174"/>
      <c r="S184" s="174"/>
      <c r="T184" s="175"/>
      <c r="AT184" s="170" t="s">
        <v>139</v>
      </c>
      <c r="AU184" s="170" t="s">
        <v>78</v>
      </c>
      <c r="AV184" s="14" t="s">
        <v>81</v>
      </c>
      <c r="AW184" s="14" t="s">
        <v>26</v>
      </c>
      <c r="AX184" s="14" t="s">
        <v>69</v>
      </c>
      <c r="AY184" s="170" t="s">
        <v>115</v>
      </c>
    </row>
    <row r="185" spans="1:65" s="13" customFormat="1">
      <c r="B185" s="161"/>
      <c r="D185" s="162" t="s">
        <v>139</v>
      </c>
      <c r="E185" s="163" t="s">
        <v>1</v>
      </c>
      <c r="F185" s="164" t="s">
        <v>150</v>
      </c>
      <c r="H185" s="165">
        <v>39.6</v>
      </c>
      <c r="L185" s="161"/>
      <c r="M185" s="166"/>
      <c r="N185" s="167"/>
      <c r="O185" s="167"/>
      <c r="P185" s="167"/>
      <c r="Q185" s="167"/>
      <c r="R185" s="167"/>
      <c r="S185" s="167"/>
      <c r="T185" s="168"/>
      <c r="AT185" s="163" t="s">
        <v>139</v>
      </c>
      <c r="AU185" s="163" t="s">
        <v>78</v>
      </c>
      <c r="AV185" s="13" t="s">
        <v>78</v>
      </c>
      <c r="AW185" s="13" t="s">
        <v>26</v>
      </c>
      <c r="AX185" s="13" t="s">
        <v>69</v>
      </c>
      <c r="AY185" s="163" t="s">
        <v>115</v>
      </c>
    </row>
    <row r="186" spans="1:65" s="14" customFormat="1">
      <c r="B186" s="169"/>
      <c r="D186" s="162" t="s">
        <v>139</v>
      </c>
      <c r="E186" s="170" t="s">
        <v>1</v>
      </c>
      <c r="F186" s="171" t="s">
        <v>151</v>
      </c>
      <c r="H186" s="172">
        <v>39.6</v>
      </c>
      <c r="L186" s="169"/>
      <c r="M186" s="173"/>
      <c r="N186" s="174"/>
      <c r="O186" s="174"/>
      <c r="P186" s="174"/>
      <c r="Q186" s="174"/>
      <c r="R186" s="174"/>
      <c r="S186" s="174"/>
      <c r="T186" s="175"/>
      <c r="AT186" s="170" t="s">
        <v>139</v>
      </c>
      <c r="AU186" s="170" t="s">
        <v>78</v>
      </c>
      <c r="AV186" s="14" t="s">
        <v>81</v>
      </c>
      <c r="AW186" s="14" t="s">
        <v>26</v>
      </c>
      <c r="AX186" s="14" t="s">
        <v>69</v>
      </c>
      <c r="AY186" s="170" t="s">
        <v>115</v>
      </c>
    </row>
    <row r="187" spans="1:65" s="15" customFormat="1">
      <c r="B187" s="176"/>
      <c r="D187" s="162" t="s">
        <v>139</v>
      </c>
      <c r="E187" s="177" t="s">
        <v>1</v>
      </c>
      <c r="F187" s="178" t="s">
        <v>152</v>
      </c>
      <c r="H187" s="179">
        <v>154.95400000000001</v>
      </c>
      <c r="L187" s="176"/>
      <c r="M187" s="180"/>
      <c r="N187" s="181"/>
      <c r="O187" s="181"/>
      <c r="P187" s="181"/>
      <c r="Q187" s="181"/>
      <c r="R187" s="181"/>
      <c r="S187" s="181"/>
      <c r="T187" s="182"/>
      <c r="AT187" s="177" t="s">
        <v>139</v>
      </c>
      <c r="AU187" s="177" t="s">
        <v>78</v>
      </c>
      <c r="AV187" s="15" t="s">
        <v>122</v>
      </c>
      <c r="AW187" s="15" t="s">
        <v>26</v>
      </c>
      <c r="AX187" s="15" t="s">
        <v>74</v>
      </c>
      <c r="AY187" s="177" t="s">
        <v>115</v>
      </c>
    </row>
    <row r="188" spans="1:65" s="2" customFormat="1" ht="14.45" customHeight="1">
      <c r="A188" s="29"/>
      <c r="B188" s="147"/>
      <c r="C188" s="148" t="s">
        <v>165</v>
      </c>
      <c r="D188" s="148" t="s">
        <v>118</v>
      </c>
      <c r="E188" s="149" t="s">
        <v>166</v>
      </c>
      <c r="F188" s="150" t="s">
        <v>167</v>
      </c>
      <c r="G188" s="151" t="s">
        <v>136</v>
      </c>
      <c r="H188" s="152">
        <v>154.95400000000001</v>
      </c>
      <c r="I188" s="153"/>
      <c r="J188" s="153">
        <f>ROUND(I188*H188,2)</f>
        <v>0</v>
      </c>
      <c r="K188" s="154"/>
      <c r="L188" s="30"/>
      <c r="M188" s="155" t="s">
        <v>1</v>
      </c>
      <c r="N188" s="156" t="s">
        <v>35</v>
      </c>
      <c r="O188" s="157">
        <v>0.23300000000000001</v>
      </c>
      <c r="P188" s="157">
        <f>O188*H188</f>
        <v>36.104282000000005</v>
      </c>
      <c r="Q188" s="157">
        <v>2.9999999999999997E-4</v>
      </c>
      <c r="R188" s="157">
        <f>Q188*H188</f>
        <v>4.6486199999999998E-2</v>
      </c>
      <c r="S188" s="157">
        <v>0</v>
      </c>
      <c r="T188" s="158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9" t="s">
        <v>137</v>
      </c>
      <c r="AT188" s="159" t="s">
        <v>118</v>
      </c>
      <c r="AU188" s="159" t="s">
        <v>78</v>
      </c>
      <c r="AY188" s="17" t="s">
        <v>115</v>
      </c>
      <c r="BE188" s="160">
        <f>IF(N188="základní",J188,0)</f>
        <v>0</v>
      </c>
      <c r="BF188" s="160">
        <f>IF(N188="snížená",J188,0)</f>
        <v>0</v>
      </c>
      <c r="BG188" s="160">
        <f>IF(N188="zákl. přenesená",J188,0)</f>
        <v>0</v>
      </c>
      <c r="BH188" s="160">
        <f>IF(N188="sníž. přenesená",J188,0)</f>
        <v>0</v>
      </c>
      <c r="BI188" s="160">
        <f>IF(N188="nulová",J188,0)</f>
        <v>0</v>
      </c>
      <c r="BJ188" s="17" t="s">
        <v>78</v>
      </c>
      <c r="BK188" s="160">
        <f>ROUND(I188*H188,2)</f>
        <v>0</v>
      </c>
      <c r="BL188" s="17" t="s">
        <v>137</v>
      </c>
      <c r="BM188" s="159" t="s">
        <v>168</v>
      </c>
    </row>
    <row r="189" spans="1:65" s="13" customFormat="1">
      <c r="B189" s="161"/>
      <c r="D189" s="162" t="s">
        <v>139</v>
      </c>
      <c r="E189" s="163" t="s">
        <v>1</v>
      </c>
      <c r="F189" s="164" t="s">
        <v>140</v>
      </c>
      <c r="H189" s="165">
        <v>38.5</v>
      </c>
      <c r="L189" s="161"/>
      <c r="M189" s="166"/>
      <c r="N189" s="167"/>
      <c r="O189" s="167"/>
      <c r="P189" s="167"/>
      <c r="Q189" s="167"/>
      <c r="R189" s="167"/>
      <c r="S189" s="167"/>
      <c r="T189" s="168"/>
      <c r="AT189" s="163" t="s">
        <v>139</v>
      </c>
      <c r="AU189" s="163" t="s">
        <v>78</v>
      </c>
      <c r="AV189" s="13" t="s">
        <v>78</v>
      </c>
      <c r="AW189" s="13" t="s">
        <v>26</v>
      </c>
      <c r="AX189" s="13" t="s">
        <v>69</v>
      </c>
      <c r="AY189" s="163" t="s">
        <v>115</v>
      </c>
    </row>
    <row r="190" spans="1:65" s="14" customFormat="1">
      <c r="B190" s="169"/>
      <c r="D190" s="162" t="s">
        <v>139</v>
      </c>
      <c r="E190" s="170" t="s">
        <v>1</v>
      </c>
      <c r="F190" s="171" t="s">
        <v>141</v>
      </c>
      <c r="H190" s="172">
        <v>38.5</v>
      </c>
      <c r="L190" s="169"/>
      <c r="M190" s="173"/>
      <c r="N190" s="174"/>
      <c r="O190" s="174"/>
      <c r="P190" s="174"/>
      <c r="Q190" s="174"/>
      <c r="R190" s="174"/>
      <c r="S190" s="174"/>
      <c r="T190" s="175"/>
      <c r="AT190" s="170" t="s">
        <v>139</v>
      </c>
      <c r="AU190" s="170" t="s">
        <v>78</v>
      </c>
      <c r="AV190" s="14" t="s">
        <v>81</v>
      </c>
      <c r="AW190" s="14" t="s">
        <v>26</v>
      </c>
      <c r="AX190" s="14" t="s">
        <v>69</v>
      </c>
      <c r="AY190" s="170" t="s">
        <v>115</v>
      </c>
    </row>
    <row r="191" spans="1:65" s="13" customFormat="1">
      <c r="B191" s="161"/>
      <c r="D191" s="162" t="s">
        <v>139</v>
      </c>
      <c r="E191" s="163" t="s">
        <v>1</v>
      </c>
      <c r="F191" s="164" t="s">
        <v>142</v>
      </c>
      <c r="H191" s="165">
        <v>22</v>
      </c>
      <c r="L191" s="161"/>
      <c r="M191" s="166"/>
      <c r="N191" s="167"/>
      <c r="O191" s="167"/>
      <c r="P191" s="167"/>
      <c r="Q191" s="167"/>
      <c r="R191" s="167"/>
      <c r="S191" s="167"/>
      <c r="T191" s="168"/>
      <c r="AT191" s="163" t="s">
        <v>139</v>
      </c>
      <c r="AU191" s="163" t="s">
        <v>78</v>
      </c>
      <c r="AV191" s="13" t="s">
        <v>78</v>
      </c>
      <c r="AW191" s="13" t="s">
        <v>26</v>
      </c>
      <c r="AX191" s="13" t="s">
        <v>69</v>
      </c>
      <c r="AY191" s="163" t="s">
        <v>115</v>
      </c>
    </row>
    <row r="192" spans="1:65" s="14" customFormat="1">
      <c r="B192" s="169"/>
      <c r="D192" s="162" t="s">
        <v>139</v>
      </c>
      <c r="E192" s="170" t="s">
        <v>1</v>
      </c>
      <c r="F192" s="171" t="s">
        <v>143</v>
      </c>
      <c r="H192" s="172">
        <v>22</v>
      </c>
      <c r="L192" s="169"/>
      <c r="M192" s="173"/>
      <c r="N192" s="174"/>
      <c r="O192" s="174"/>
      <c r="P192" s="174"/>
      <c r="Q192" s="174"/>
      <c r="R192" s="174"/>
      <c r="S192" s="174"/>
      <c r="T192" s="175"/>
      <c r="AT192" s="170" t="s">
        <v>139</v>
      </c>
      <c r="AU192" s="170" t="s">
        <v>78</v>
      </c>
      <c r="AV192" s="14" t="s">
        <v>81</v>
      </c>
      <c r="AW192" s="14" t="s">
        <v>26</v>
      </c>
      <c r="AX192" s="14" t="s">
        <v>69</v>
      </c>
      <c r="AY192" s="170" t="s">
        <v>115</v>
      </c>
    </row>
    <row r="193" spans="1:65" s="13" customFormat="1">
      <c r="B193" s="161"/>
      <c r="D193" s="162" t="s">
        <v>139</v>
      </c>
      <c r="E193" s="163" t="s">
        <v>1</v>
      </c>
      <c r="F193" s="164" t="s">
        <v>144</v>
      </c>
      <c r="H193" s="165">
        <v>17.98</v>
      </c>
      <c r="L193" s="161"/>
      <c r="M193" s="166"/>
      <c r="N193" s="167"/>
      <c r="O193" s="167"/>
      <c r="P193" s="167"/>
      <c r="Q193" s="167"/>
      <c r="R193" s="167"/>
      <c r="S193" s="167"/>
      <c r="T193" s="168"/>
      <c r="AT193" s="163" t="s">
        <v>139</v>
      </c>
      <c r="AU193" s="163" t="s">
        <v>78</v>
      </c>
      <c r="AV193" s="13" t="s">
        <v>78</v>
      </c>
      <c r="AW193" s="13" t="s">
        <v>26</v>
      </c>
      <c r="AX193" s="13" t="s">
        <v>69</v>
      </c>
      <c r="AY193" s="163" t="s">
        <v>115</v>
      </c>
    </row>
    <row r="194" spans="1:65" s="14" customFormat="1">
      <c r="B194" s="169"/>
      <c r="D194" s="162" t="s">
        <v>139</v>
      </c>
      <c r="E194" s="170" t="s">
        <v>1</v>
      </c>
      <c r="F194" s="171" t="s">
        <v>145</v>
      </c>
      <c r="H194" s="172">
        <v>17.98</v>
      </c>
      <c r="L194" s="169"/>
      <c r="M194" s="173"/>
      <c r="N194" s="174"/>
      <c r="O194" s="174"/>
      <c r="P194" s="174"/>
      <c r="Q194" s="174"/>
      <c r="R194" s="174"/>
      <c r="S194" s="174"/>
      <c r="T194" s="175"/>
      <c r="AT194" s="170" t="s">
        <v>139</v>
      </c>
      <c r="AU194" s="170" t="s">
        <v>78</v>
      </c>
      <c r="AV194" s="14" t="s">
        <v>81</v>
      </c>
      <c r="AW194" s="14" t="s">
        <v>26</v>
      </c>
      <c r="AX194" s="14" t="s">
        <v>69</v>
      </c>
      <c r="AY194" s="170" t="s">
        <v>115</v>
      </c>
    </row>
    <row r="195" spans="1:65" s="13" customFormat="1">
      <c r="B195" s="161"/>
      <c r="D195" s="162" t="s">
        <v>139</v>
      </c>
      <c r="E195" s="163" t="s">
        <v>1</v>
      </c>
      <c r="F195" s="164" t="s">
        <v>146</v>
      </c>
      <c r="H195" s="165">
        <v>18.559999999999999</v>
      </c>
      <c r="L195" s="161"/>
      <c r="M195" s="166"/>
      <c r="N195" s="167"/>
      <c r="O195" s="167"/>
      <c r="P195" s="167"/>
      <c r="Q195" s="167"/>
      <c r="R195" s="167"/>
      <c r="S195" s="167"/>
      <c r="T195" s="168"/>
      <c r="AT195" s="163" t="s">
        <v>139</v>
      </c>
      <c r="AU195" s="163" t="s">
        <v>78</v>
      </c>
      <c r="AV195" s="13" t="s">
        <v>78</v>
      </c>
      <c r="AW195" s="13" t="s">
        <v>26</v>
      </c>
      <c r="AX195" s="13" t="s">
        <v>69</v>
      </c>
      <c r="AY195" s="163" t="s">
        <v>115</v>
      </c>
    </row>
    <row r="196" spans="1:65" s="14" customFormat="1">
      <c r="B196" s="169"/>
      <c r="D196" s="162" t="s">
        <v>139</v>
      </c>
      <c r="E196" s="170" t="s">
        <v>1</v>
      </c>
      <c r="F196" s="171" t="s">
        <v>147</v>
      </c>
      <c r="H196" s="172">
        <v>18.559999999999999</v>
      </c>
      <c r="L196" s="169"/>
      <c r="M196" s="173"/>
      <c r="N196" s="174"/>
      <c r="O196" s="174"/>
      <c r="P196" s="174"/>
      <c r="Q196" s="174"/>
      <c r="R196" s="174"/>
      <c r="S196" s="174"/>
      <c r="T196" s="175"/>
      <c r="AT196" s="170" t="s">
        <v>139</v>
      </c>
      <c r="AU196" s="170" t="s">
        <v>78</v>
      </c>
      <c r="AV196" s="14" t="s">
        <v>81</v>
      </c>
      <c r="AW196" s="14" t="s">
        <v>26</v>
      </c>
      <c r="AX196" s="14" t="s">
        <v>69</v>
      </c>
      <c r="AY196" s="170" t="s">
        <v>115</v>
      </c>
    </row>
    <row r="197" spans="1:65" s="13" customFormat="1">
      <c r="B197" s="161"/>
      <c r="D197" s="162" t="s">
        <v>139</v>
      </c>
      <c r="E197" s="163" t="s">
        <v>1</v>
      </c>
      <c r="F197" s="164" t="s">
        <v>148</v>
      </c>
      <c r="H197" s="165">
        <v>18.314</v>
      </c>
      <c r="L197" s="161"/>
      <c r="M197" s="166"/>
      <c r="N197" s="167"/>
      <c r="O197" s="167"/>
      <c r="P197" s="167"/>
      <c r="Q197" s="167"/>
      <c r="R197" s="167"/>
      <c r="S197" s="167"/>
      <c r="T197" s="168"/>
      <c r="AT197" s="163" t="s">
        <v>139</v>
      </c>
      <c r="AU197" s="163" t="s">
        <v>78</v>
      </c>
      <c r="AV197" s="13" t="s">
        <v>78</v>
      </c>
      <c r="AW197" s="13" t="s">
        <v>26</v>
      </c>
      <c r="AX197" s="13" t="s">
        <v>69</v>
      </c>
      <c r="AY197" s="163" t="s">
        <v>115</v>
      </c>
    </row>
    <row r="198" spans="1:65" s="14" customFormat="1">
      <c r="B198" s="169"/>
      <c r="D198" s="162" t="s">
        <v>139</v>
      </c>
      <c r="E198" s="170" t="s">
        <v>1</v>
      </c>
      <c r="F198" s="171" t="s">
        <v>149</v>
      </c>
      <c r="H198" s="172">
        <v>18.314</v>
      </c>
      <c r="L198" s="169"/>
      <c r="M198" s="173"/>
      <c r="N198" s="174"/>
      <c r="O198" s="174"/>
      <c r="P198" s="174"/>
      <c r="Q198" s="174"/>
      <c r="R198" s="174"/>
      <c r="S198" s="174"/>
      <c r="T198" s="175"/>
      <c r="AT198" s="170" t="s">
        <v>139</v>
      </c>
      <c r="AU198" s="170" t="s">
        <v>78</v>
      </c>
      <c r="AV198" s="14" t="s">
        <v>81</v>
      </c>
      <c r="AW198" s="14" t="s">
        <v>26</v>
      </c>
      <c r="AX198" s="14" t="s">
        <v>69</v>
      </c>
      <c r="AY198" s="170" t="s">
        <v>115</v>
      </c>
    </row>
    <row r="199" spans="1:65" s="13" customFormat="1">
      <c r="B199" s="161"/>
      <c r="D199" s="162" t="s">
        <v>139</v>
      </c>
      <c r="E199" s="163" t="s">
        <v>1</v>
      </c>
      <c r="F199" s="164" t="s">
        <v>150</v>
      </c>
      <c r="H199" s="165">
        <v>39.6</v>
      </c>
      <c r="L199" s="161"/>
      <c r="M199" s="166"/>
      <c r="N199" s="167"/>
      <c r="O199" s="167"/>
      <c r="P199" s="167"/>
      <c r="Q199" s="167"/>
      <c r="R199" s="167"/>
      <c r="S199" s="167"/>
      <c r="T199" s="168"/>
      <c r="AT199" s="163" t="s">
        <v>139</v>
      </c>
      <c r="AU199" s="163" t="s">
        <v>78</v>
      </c>
      <c r="AV199" s="13" t="s">
        <v>78</v>
      </c>
      <c r="AW199" s="13" t="s">
        <v>26</v>
      </c>
      <c r="AX199" s="13" t="s">
        <v>69</v>
      </c>
      <c r="AY199" s="163" t="s">
        <v>115</v>
      </c>
    </row>
    <row r="200" spans="1:65" s="14" customFormat="1">
      <c r="B200" s="169"/>
      <c r="D200" s="162" t="s">
        <v>139</v>
      </c>
      <c r="E200" s="170" t="s">
        <v>1</v>
      </c>
      <c r="F200" s="171" t="s">
        <v>151</v>
      </c>
      <c r="H200" s="172">
        <v>39.6</v>
      </c>
      <c r="L200" s="169"/>
      <c r="M200" s="173"/>
      <c r="N200" s="174"/>
      <c r="O200" s="174"/>
      <c r="P200" s="174"/>
      <c r="Q200" s="174"/>
      <c r="R200" s="174"/>
      <c r="S200" s="174"/>
      <c r="T200" s="175"/>
      <c r="AT200" s="170" t="s">
        <v>139</v>
      </c>
      <c r="AU200" s="170" t="s">
        <v>78</v>
      </c>
      <c r="AV200" s="14" t="s">
        <v>81</v>
      </c>
      <c r="AW200" s="14" t="s">
        <v>26</v>
      </c>
      <c r="AX200" s="14" t="s">
        <v>69</v>
      </c>
      <c r="AY200" s="170" t="s">
        <v>115</v>
      </c>
    </row>
    <row r="201" spans="1:65" s="15" customFormat="1">
      <c r="B201" s="176"/>
      <c r="D201" s="162" t="s">
        <v>139</v>
      </c>
      <c r="E201" s="177" t="s">
        <v>1</v>
      </c>
      <c r="F201" s="178" t="s">
        <v>152</v>
      </c>
      <c r="H201" s="179">
        <v>154.95400000000001</v>
      </c>
      <c r="L201" s="176"/>
      <c r="M201" s="180"/>
      <c r="N201" s="181"/>
      <c r="O201" s="181"/>
      <c r="P201" s="181"/>
      <c r="Q201" s="181"/>
      <c r="R201" s="181"/>
      <c r="S201" s="181"/>
      <c r="T201" s="182"/>
      <c r="AT201" s="177" t="s">
        <v>139</v>
      </c>
      <c r="AU201" s="177" t="s">
        <v>78</v>
      </c>
      <c r="AV201" s="15" t="s">
        <v>122</v>
      </c>
      <c r="AW201" s="15" t="s">
        <v>26</v>
      </c>
      <c r="AX201" s="15" t="s">
        <v>74</v>
      </c>
      <c r="AY201" s="177" t="s">
        <v>115</v>
      </c>
    </row>
    <row r="202" spans="1:65" s="2" customFormat="1" ht="37.9" customHeight="1">
      <c r="A202" s="29"/>
      <c r="B202" s="147"/>
      <c r="C202" s="183" t="s">
        <v>169</v>
      </c>
      <c r="D202" s="183" t="s">
        <v>170</v>
      </c>
      <c r="E202" s="184" t="s">
        <v>171</v>
      </c>
      <c r="F202" s="185" t="s">
        <v>172</v>
      </c>
      <c r="G202" s="186" t="s">
        <v>136</v>
      </c>
      <c r="H202" s="187">
        <v>170.44900000000001</v>
      </c>
      <c r="I202" s="188"/>
      <c r="J202" s="188">
        <f>ROUND(I202*H202,2)</f>
        <v>0</v>
      </c>
      <c r="K202" s="189"/>
      <c r="L202" s="190"/>
      <c r="M202" s="191" t="s">
        <v>1</v>
      </c>
      <c r="N202" s="192" t="s">
        <v>35</v>
      </c>
      <c r="O202" s="157">
        <v>0</v>
      </c>
      <c r="P202" s="157">
        <f>O202*H202</f>
        <v>0</v>
      </c>
      <c r="Q202" s="157">
        <v>2.7499999999999998E-3</v>
      </c>
      <c r="R202" s="157">
        <f>Q202*H202</f>
        <v>0.46873475000000003</v>
      </c>
      <c r="S202" s="157">
        <v>0</v>
      </c>
      <c r="T202" s="158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9" t="s">
        <v>173</v>
      </c>
      <c r="AT202" s="159" t="s">
        <v>170</v>
      </c>
      <c r="AU202" s="159" t="s">
        <v>78</v>
      </c>
      <c r="AY202" s="17" t="s">
        <v>115</v>
      </c>
      <c r="BE202" s="160">
        <f>IF(N202="základní",J202,0)</f>
        <v>0</v>
      </c>
      <c r="BF202" s="160">
        <f>IF(N202="snížená",J202,0)</f>
        <v>0</v>
      </c>
      <c r="BG202" s="160">
        <f>IF(N202="zákl. přenesená",J202,0)</f>
        <v>0</v>
      </c>
      <c r="BH202" s="160">
        <f>IF(N202="sníž. přenesená",J202,0)</f>
        <v>0</v>
      </c>
      <c r="BI202" s="160">
        <f>IF(N202="nulová",J202,0)</f>
        <v>0</v>
      </c>
      <c r="BJ202" s="17" t="s">
        <v>78</v>
      </c>
      <c r="BK202" s="160">
        <f>ROUND(I202*H202,2)</f>
        <v>0</v>
      </c>
      <c r="BL202" s="17" t="s">
        <v>137</v>
      </c>
      <c r="BM202" s="159" t="s">
        <v>174</v>
      </c>
    </row>
    <row r="203" spans="1:65" s="13" customFormat="1">
      <c r="B203" s="161"/>
      <c r="D203" s="162" t="s">
        <v>139</v>
      </c>
      <c r="F203" s="164" t="s">
        <v>175</v>
      </c>
      <c r="H203" s="165">
        <v>170.44900000000001</v>
      </c>
      <c r="L203" s="161"/>
      <c r="M203" s="166"/>
      <c r="N203" s="167"/>
      <c r="O203" s="167"/>
      <c r="P203" s="167"/>
      <c r="Q203" s="167"/>
      <c r="R203" s="167"/>
      <c r="S203" s="167"/>
      <c r="T203" s="168"/>
      <c r="AT203" s="163" t="s">
        <v>139</v>
      </c>
      <c r="AU203" s="163" t="s">
        <v>78</v>
      </c>
      <c r="AV203" s="13" t="s">
        <v>78</v>
      </c>
      <c r="AW203" s="13" t="s">
        <v>3</v>
      </c>
      <c r="AX203" s="13" t="s">
        <v>74</v>
      </c>
      <c r="AY203" s="163" t="s">
        <v>115</v>
      </c>
    </row>
    <row r="204" spans="1:65" s="2" customFormat="1" ht="14.45" customHeight="1">
      <c r="A204" s="29"/>
      <c r="B204" s="147"/>
      <c r="C204" s="148" t="s">
        <v>176</v>
      </c>
      <c r="D204" s="148" t="s">
        <v>118</v>
      </c>
      <c r="E204" s="149" t="s">
        <v>177</v>
      </c>
      <c r="F204" s="150" t="s">
        <v>178</v>
      </c>
      <c r="G204" s="151" t="s">
        <v>179</v>
      </c>
      <c r="H204" s="152">
        <v>133.56</v>
      </c>
      <c r="I204" s="153"/>
      <c r="J204" s="153">
        <f>ROUND(I204*H204,2)</f>
        <v>0</v>
      </c>
      <c r="K204" s="154"/>
      <c r="L204" s="30"/>
      <c r="M204" s="155" t="s">
        <v>1</v>
      </c>
      <c r="N204" s="156" t="s">
        <v>35</v>
      </c>
      <c r="O204" s="157">
        <v>3.5000000000000003E-2</v>
      </c>
      <c r="P204" s="157">
        <f>O204*H204</f>
        <v>4.6746000000000008</v>
      </c>
      <c r="Q204" s="157">
        <v>0</v>
      </c>
      <c r="R204" s="157">
        <f>Q204*H204</f>
        <v>0</v>
      </c>
      <c r="S204" s="157">
        <v>2.9999999999999997E-4</v>
      </c>
      <c r="T204" s="158">
        <f>S204*H204</f>
        <v>4.0067999999999999E-2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9" t="s">
        <v>137</v>
      </c>
      <c r="AT204" s="159" t="s">
        <v>118</v>
      </c>
      <c r="AU204" s="159" t="s">
        <v>78</v>
      </c>
      <c r="AY204" s="17" t="s">
        <v>115</v>
      </c>
      <c r="BE204" s="160">
        <f>IF(N204="základní",J204,0)</f>
        <v>0</v>
      </c>
      <c r="BF204" s="160">
        <f>IF(N204="snížená",J204,0)</f>
        <v>0</v>
      </c>
      <c r="BG204" s="160">
        <f>IF(N204="zákl. přenesená",J204,0)</f>
        <v>0</v>
      </c>
      <c r="BH204" s="160">
        <f>IF(N204="sníž. přenesená",J204,0)</f>
        <v>0</v>
      </c>
      <c r="BI204" s="160">
        <f>IF(N204="nulová",J204,0)</f>
        <v>0</v>
      </c>
      <c r="BJ204" s="17" t="s">
        <v>78</v>
      </c>
      <c r="BK204" s="160">
        <f>ROUND(I204*H204,2)</f>
        <v>0</v>
      </c>
      <c r="BL204" s="17" t="s">
        <v>137</v>
      </c>
      <c r="BM204" s="159" t="s">
        <v>180</v>
      </c>
    </row>
    <row r="205" spans="1:65" s="13" customFormat="1">
      <c r="B205" s="161"/>
      <c r="D205" s="162" t="s">
        <v>139</v>
      </c>
      <c r="E205" s="163" t="s">
        <v>1</v>
      </c>
      <c r="F205" s="164" t="s">
        <v>181</v>
      </c>
      <c r="H205" s="165">
        <v>36</v>
      </c>
      <c r="L205" s="161"/>
      <c r="M205" s="166"/>
      <c r="N205" s="167"/>
      <c r="O205" s="167"/>
      <c r="P205" s="167"/>
      <c r="Q205" s="167"/>
      <c r="R205" s="167"/>
      <c r="S205" s="167"/>
      <c r="T205" s="168"/>
      <c r="AT205" s="163" t="s">
        <v>139</v>
      </c>
      <c r="AU205" s="163" t="s">
        <v>78</v>
      </c>
      <c r="AV205" s="13" t="s">
        <v>78</v>
      </c>
      <c r="AW205" s="13" t="s">
        <v>26</v>
      </c>
      <c r="AX205" s="13" t="s">
        <v>69</v>
      </c>
      <c r="AY205" s="163" t="s">
        <v>115</v>
      </c>
    </row>
    <row r="206" spans="1:65" s="14" customFormat="1">
      <c r="B206" s="169"/>
      <c r="D206" s="162" t="s">
        <v>139</v>
      </c>
      <c r="E206" s="170" t="s">
        <v>1</v>
      </c>
      <c r="F206" s="171" t="s">
        <v>141</v>
      </c>
      <c r="H206" s="172">
        <v>36</v>
      </c>
      <c r="L206" s="169"/>
      <c r="M206" s="173"/>
      <c r="N206" s="174"/>
      <c r="O206" s="174"/>
      <c r="P206" s="174"/>
      <c r="Q206" s="174"/>
      <c r="R206" s="174"/>
      <c r="S206" s="174"/>
      <c r="T206" s="175"/>
      <c r="AT206" s="170" t="s">
        <v>139</v>
      </c>
      <c r="AU206" s="170" t="s">
        <v>78</v>
      </c>
      <c r="AV206" s="14" t="s">
        <v>81</v>
      </c>
      <c r="AW206" s="14" t="s">
        <v>26</v>
      </c>
      <c r="AX206" s="14" t="s">
        <v>69</v>
      </c>
      <c r="AY206" s="170" t="s">
        <v>115</v>
      </c>
    </row>
    <row r="207" spans="1:65" s="13" customFormat="1">
      <c r="B207" s="161"/>
      <c r="D207" s="162" t="s">
        <v>139</v>
      </c>
      <c r="E207" s="163" t="s">
        <v>1</v>
      </c>
      <c r="F207" s="164" t="s">
        <v>182</v>
      </c>
      <c r="H207" s="165">
        <v>19</v>
      </c>
      <c r="L207" s="161"/>
      <c r="M207" s="166"/>
      <c r="N207" s="167"/>
      <c r="O207" s="167"/>
      <c r="P207" s="167"/>
      <c r="Q207" s="167"/>
      <c r="R207" s="167"/>
      <c r="S207" s="167"/>
      <c r="T207" s="168"/>
      <c r="AT207" s="163" t="s">
        <v>139</v>
      </c>
      <c r="AU207" s="163" t="s">
        <v>78</v>
      </c>
      <c r="AV207" s="13" t="s">
        <v>78</v>
      </c>
      <c r="AW207" s="13" t="s">
        <v>26</v>
      </c>
      <c r="AX207" s="13" t="s">
        <v>69</v>
      </c>
      <c r="AY207" s="163" t="s">
        <v>115</v>
      </c>
    </row>
    <row r="208" spans="1:65" s="14" customFormat="1">
      <c r="B208" s="169"/>
      <c r="D208" s="162" t="s">
        <v>139</v>
      </c>
      <c r="E208" s="170" t="s">
        <v>1</v>
      </c>
      <c r="F208" s="171" t="s">
        <v>143</v>
      </c>
      <c r="H208" s="172">
        <v>19</v>
      </c>
      <c r="L208" s="169"/>
      <c r="M208" s="173"/>
      <c r="N208" s="174"/>
      <c r="O208" s="174"/>
      <c r="P208" s="174"/>
      <c r="Q208" s="174"/>
      <c r="R208" s="174"/>
      <c r="S208" s="174"/>
      <c r="T208" s="175"/>
      <c r="AT208" s="170" t="s">
        <v>139</v>
      </c>
      <c r="AU208" s="170" t="s">
        <v>78</v>
      </c>
      <c r="AV208" s="14" t="s">
        <v>81</v>
      </c>
      <c r="AW208" s="14" t="s">
        <v>26</v>
      </c>
      <c r="AX208" s="14" t="s">
        <v>69</v>
      </c>
      <c r="AY208" s="170" t="s">
        <v>115</v>
      </c>
    </row>
    <row r="209" spans="1:65" s="13" customFormat="1">
      <c r="B209" s="161"/>
      <c r="D209" s="162" t="s">
        <v>139</v>
      </c>
      <c r="E209" s="163" t="s">
        <v>1</v>
      </c>
      <c r="F209" s="164" t="s">
        <v>183</v>
      </c>
      <c r="H209" s="165">
        <v>17.8</v>
      </c>
      <c r="L209" s="161"/>
      <c r="M209" s="166"/>
      <c r="N209" s="167"/>
      <c r="O209" s="167"/>
      <c r="P209" s="167"/>
      <c r="Q209" s="167"/>
      <c r="R209" s="167"/>
      <c r="S209" s="167"/>
      <c r="T209" s="168"/>
      <c r="AT209" s="163" t="s">
        <v>139</v>
      </c>
      <c r="AU209" s="163" t="s">
        <v>78</v>
      </c>
      <c r="AV209" s="13" t="s">
        <v>78</v>
      </c>
      <c r="AW209" s="13" t="s">
        <v>26</v>
      </c>
      <c r="AX209" s="13" t="s">
        <v>69</v>
      </c>
      <c r="AY209" s="163" t="s">
        <v>115</v>
      </c>
    </row>
    <row r="210" spans="1:65" s="14" customFormat="1">
      <c r="B210" s="169"/>
      <c r="D210" s="162" t="s">
        <v>139</v>
      </c>
      <c r="E210" s="170" t="s">
        <v>1</v>
      </c>
      <c r="F210" s="171" t="s">
        <v>145</v>
      </c>
      <c r="H210" s="172">
        <v>17.8</v>
      </c>
      <c r="L210" s="169"/>
      <c r="M210" s="173"/>
      <c r="N210" s="174"/>
      <c r="O210" s="174"/>
      <c r="P210" s="174"/>
      <c r="Q210" s="174"/>
      <c r="R210" s="174"/>
      <c r="S210" s="174"/>
      <c r="T210" s="175"/>
      <c r="AT210" s="170" t="s">
        <v>139</v>
      </c>
      <c r="AU210" s="170" t="s">
        <v>78</v>
      </c>
      <c r="AV210" s="14" t="s">
        <v>81</v>
      </c>
      <c r="AW210" s="14" t="s">
        <v>26</v>
      </c>
      <c r="AX210" s="14" t="s">
        <v>69</v>
      </c>
      <c r="AY210" s="170" t="s">
        <v>115</v>
      </c>
    </row>
    <row r="211" spans="1:65" s="13" customFormat="1">
      <c r="B211" s="161"/>
      <c r="D211" s="162" t="s">
        <v>139</v>
      </c>
      <c r="E211" s="163" t="s">
        <v>1</v>
      </c>
      <c r="F211" s="164" t="s">
        <v>184</v>
      </c>
      <c r="H211" s="165">
        <v>18</v>
      </c>
      <c r="L211" s="161"/>
      <c r="M211" s="166"/>
      <c r="N211" s="167"/>
      <c r="O211" s="167"/>
      <c r="P211" s="167"/>
      <c r="Q211" s="167"/>
      <c r="R211" s="167"/>
      <c r="S211" s="167"/>
      <c r="T211" s="168"/>
      <c r="AT211" s="163" t="s">
        <v>139</v>
      </c>
      <c r="AU211" s="163" t="s">
        <v>78</v>
      </c>
      <c r="AV211" s="13" t="s">
        <v>78</v>
      </c>
      <c r="AW211" s="13" t="s">
        <v>26</v>
      </c>
      <c r="AX211" s="13" t="s">
        <v>69</v>
      </c>
      <c r="AY211" s="163" t="s">
        <v>115</v>
      </c>
    </row>
    <row r="212" spans="1:65" s="14" customFormat="1">
      <c r="B212" s="169"/>
      <c r="D212" s="162" t="s">
        <v>139</v>
      </c>
      <c r="E212" s="170" t="s">
        <v>1</v>
      </c>
      <c r="F212" s="171" t="s">
        <v>147</v>
      </c>
      <c r="H212" s="172">
        <v>18</v>
      </c>
      <c r="L212" s="169"/>
      <c r="M212" s="173"/>
      <c r="N212" s="174"/>
      <c r="O212" s="174"/>
      <c r="P212" s="174"/>
      <c r="Q212" s="174"/>
      <c r="R212" s="174"/>
      <c r="S212" s="174"/>
      <c r="T212" s="175"/>
      <c r="AT212" s="170" t="s">
        <v>139</v>
      </c>
      <c r="AU212" s="170" t="s">
        <v>78</v>
      </c>
      <c r="AV212" s="14" t="s">
        <v>81</v>
      </c>
      <c r="AW212" s="14" t="s">
        <v>26</v>
      </c>
      <c r="AX212" s="14" t="s">
        <v>69</v>
      </c>
      <c r="AY212" s="170" t="s">
        <v>115</v>
      </c>
    </row>
    <row r="213" spans="1:65" s="13" customFormat="1">
      <c r="B213" s="161"/>
      <c r="D213" s="162" t="s">
        <v>139</v>
      </c>
      <c r="E213" s="163" t="s">
        <v>1</v>
      </c>
      <c r="F213" s="164" t="s">
        <v>185</v>
      </c>
      <c r="H213" s="165">
        <v>17.36</v>
      </c>
      <c r="L213" s="161"/>
      <c r="M213" s="166"/>
      <c r="N213" s="167"/>
      <c r="O213" s="167"/>
      <c r="P213" s="167"/>
      <c r="Q213" s="167"/>
      <c r="R213" s="167"/>
      <c r="S213" s="167"/>
      <c r="T213" s="168"/>
      <c r="AT213" s="163" t="s">
        <v>139</v>
      </c>
      <c r="AU213" s="163" t="s">
        <v>78</v>
      </c>
      <c r="AV213" s="13" t="s">
        <v>78</v>
      </c>
      <c r="AW213" s="13" t="s">
        <v>26</v>
      </c>
      <c r="AX213" s="13" t="s">
        <v>69</v>
      </c>
      <c r="AY213" s="163" t="s">
        <v>115</v>
      </c>
    </row>
    <row r="214" spans="1:65" s="14" customFormat="1">
      <c r="B214" s="169"/>
      <c r="D214" s="162" t="s">
        <v>139</v>
      </c>
      <c r="E214" s="170" t="s">
        <v>1</v>
      </c>
      <c r="F214" s="171" t="s">
        <v>149</v>
      </c>
      <c r="H214" s="172">
        <v>17.36</v>
      </c>
      <c r="L214" s="169"/>
      <c r="M214" s="173"/>
      <c r="N214" s="174"/>
      <c r="O214" s="174"/>
      <c r="P214" s="174"/>
      <c r="Q214" s="174"/>
      <c r="R214" s="174"/>
      <c r="S214" s="174"/>
      <c r="T214" s="175"/>
      <c r="AT214" s="170" t="s">
        <v>139</v>
      </c>
      <c r="AU214" s="170" t="s">
        <v>78</v>
      </c>
      <c r="AV214" s="14" t="s">
        <v>81</v>
      </c>
      <c r="AW214" s="14" t="s">
        <v>26</v>
      </c>
      <c r="AX214" s="14" t="s">
        <v>69</v>
      </c>
      <c r="AY214" s="170" t="s">
        <v>115</v>
      </c>
    </row>
    <row r="215" spans="1:65" s="13" customFormat="1">
      <c r="B215" s="161"/>
      <c r="D215" s="162" t="s">
        <v>139</v>
      </c>
      <c r="E215" s="163" t="s">
        <v>1</v>
      </c>
      <c r="F215" s="164" t="s">
        <v>186</v>
      </c>
      <c r="H215" s="165">
        <v>25.4</v>
      </c>
      <c r="L215" s="161"/>
      <c r="M215" s="166"/>
      <c r="N215" s="167"/>
      <c r="O215" s="167"/>
      <c r="P215" s="167"/>
      <c r="Q215" s="167"/>
      <c r="R215" s="167"/>
      <c r="S215" s="167"/>
      <c r="T215" s="168"/>
      <c r="AT215" s="163" t="s">
        <v>139</v>
      </c>
      <c r="AU215" s="163" t="s">
        <v>78</v>
      </c>
      <c r="AV215" s="13" t="s">
        <v>78</v>
      </c>
      <c r="AW215" s="13" t="s">
        <v>26</v>
      </c>
      <c r="AX215" s="13" t="s">
        <v>69</v>
      </c>
      <c r="AY215" s="163" t="s">
        <v>115</v>
      </c>
    </row>
    <row r="216" spans="1:65" s="14" customFormat="1">
      <c r="B216" s="169"/>
      <c r="D216" s="162" t="s">
        <v>139</v>
      </c>
      <c r="E216" s="170" t="s">
        <v>1</v>
      </c>
      <c r="F216" s="171" t="s">
        <v>151</v>
      </c>
      <c r="H216" s="172">
        <v>25.4</v>
      </c>
      <c r="L216" s="169"/>
      <c r="M216" s="173"/>
      <c r="N216" s="174"/>
      <c r="O216" s="174"/>
      <c r="P216" s="174"/>
      <c r="Q216" s="174"/>
      <c r="R216" s="174"/>
      <c r="S216" s="174"/>
      <c r="T216" s="175"/>
      <c r="AT216" s="170" t="s">
        <v>139</v>
      </c>
      <c r="AU216" s="170" t="s">
        <v>78</v>
      </c>
      <c r="AV216" s="14" t="s">
        <v>81</v>
      </c>
      <c r="AW216" s="14" t="s">
        <v>26</v>
      </c>
      <c r="AX216" s="14" t="s">
        <v>69</v>
      </c>
      <c r="AY216" s="170" t="s">
        <v>115</v>
      </c>
    </row>
    <row r="217" spans="1:65" s="15" customFormat="1">
      <c r="B217" s="176"/>
      <c r="D217" s="162" t="s">
        <v>139</v>
      </c>
      <c r="E217" s="177" t="s">
        <v>1</v>
      </c>
      <c r="F217" s="178" t="s">
        <v>152</v>
      </c>
      <c r="H217" s="179">
        <v>133.56</v>
      </c>
      <c r="L217" s="176"/>
      <c r="M217" s="180"/>
      <c r="N217" s="181"/>
      <c r="O217" s="181"/>
      <c r="P217" s="181"/>
      <c r="Q217" s="181"/>
      <c r="R217" s="181"/>
      <c r="S217" s="181"/>
      <c r="T217" s="182"/>
      <c r="AT217" s="177" t="s">
        <v>139</v>
      </c>
      <c r="AU217" s="177" t="s">
        <v>78</v>
      </c>
      <c r="AV217" s="15" t="s">
        <v>122</v>
      </c>
      <c r="AW217" s="15" t="s">
        <v>26</v>
      </c>
      <c r="AX217" s="15" t="s">
        <v>74</v>
      </c>
      <c r="AY217" s="177" t="s">
        <v>115</v>
      </c>
    </row>
    <row r="218" spans="1:65" s="2" customFormat="1" ht="14.45" customHeight="1">
      <c r="A218" s="29"/>
      <c r="B218" s="147"/>
      <c r="C218" s="148" t="s">
        <v>187</v>
      </c>
      <c r="D218" s="148" t="s">
        <v>118</v>
      </c>
      <c r="E218" s="149" t="s">
        <v>188</v>
      </c>
      <c r="F218" s="150" t="s">
        <v>189</v>
      </c>
      <c r="G218" s="151" t="s">
        <v>179</v>
      </c>
      <c r="H218" s="152">
        <v>133.56</v>
      </c>
      <c r="I218" s="153"/>
      <c r="J218" s="153">
        <f>ROUND(I218*H218,2)</f>
        <v>0</v>
      </c>
      <c r="K218" s="154"/>
      <c r="L218" s="30"/>
      <c r="M218" s="155" t="s">
        <v>1</v>
      </c>
      <c r="N218" s="156" t="s">
        <v>35</v>
      </c>
      <c r="O218" s="157">
        <v>0.25</v>
      </c>
      <c r="P218" s="157">
        <f>O218*H218</f>
        <v>33.39</v>
      </c>
      <c r="Q218" s="157">
        <v>1.0000000000000001E-5</v>
      </c>
      <c r="R218" s="157">
        <f>Q218*H218</f>
        <v>1.3356000000000002E-3</v>
      </c>
      <c r="S218" s="157">
        <v>0</v>
      </c>
      <c r="T218" s="158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9" t="s">
        <v>137</v>
      </c>
      <c r="AT218" s="159" t="s">
        <v>118</v>
      </c>
      <c r="AU218" s="159" t="s">
        <v>78</v>
      </c>
      <c r="AY218" s="17" t="s">
        <v>115</v>
      </c>
      <c r="BE218" s="160">
        <f>IF(N218="základní",J218,0)</f>
        <v>0</v>
      </c>
      <c r="BF218" s="160">
        <f>IF(N218="snížená",J218,0)</f>
        <v>0</v>
      </c>
      <c r="BG218" s="160">
        <f>IF(N218="zákl. přenesená",J218,0)</f>
        <v>0</v>
      </c>
      <c r="BH218" s="160">
        <f>IF(N218="sníž. přenesená",J218,0)</f>
        <v>0</v>
      </c>
      <c r="BI218" s="160">
        <f>IF(N218="nulová",J218,0)</f>
        <v>0</v>
      </c>
      <c r="BJ218" s="17" t="s">
        <v>78</v>
      </c>
      <c r="BK218" s="160">
        <f>ROUND(I218*H218,2)</f>
        <v>0</v>
      </c>
      <c r="BL218" s="17" t="s">
        <v>137</v>
      </c>
      <c r="BM218" s="159" t="s">
        <v>190</v>
      </c>
    </row>
    <row r="219" spans="1:65" s="13" customFormat="1">
      <c r="B219" s="161"/>
      <c r="D219" s="162" t="s">
        <v>139</v>
      </c>
      <c r="E219" s="163" t="s">
        <v>1</v>
      </c>
      <c r="F219" s="164" t="s">
        <v>181</v>
      </c>
      <c r="H219" s="165">
        <v>36</v>
      </c>
      <c r="L219" s="161"/>
      <c r="M219" s="166"/>
      <c r="N219" s="167"/>
      <c r="O219" s="167"/>
      <c r="P219" s="167"/>
      <c r="Q219" s="167"/>
      <c r="R219" s="167"/>
      <c r="S219" s="167"/>
      <c r="T219" s="168"/>
      <c r="AT219" s="163" t="s">
        <v>139</v>
      </c>
      <c r="AU219" s="163" t="s">
        <v>78</v>
      </c>
      <c r="AV219" s="13" t="s">
        <v>78</v>
      </c>
      <c r="AW219" s="13" t="s">
        <v>26</v>
      </c>
      <c r="AX219" s="13" t="s">
        <v>69</v>
      </c>
      <c r="AY219" s="163" t="s">
        <v>115</v>
      </c>
    </row>
    <row r="220" spans="1:65" s="14" customFormat="1">
      <c r="B220" s="169"/>
      <c r="D220" s="162" t="s">
        <v>139</v>
      </c>
      <c r="E220" s="170" t="s">
        <v>1</v>
      </c>
      <c r="F220" s="171" t="s">
        <v>141</v>
      </c>
      <c r="H220" s="172">
        <v>36</v>
      </c>
      <c r="L220" s="169"/>
      <c r="M220" s="173"/>
      <c r="N220" s="174"/>
      <c r="O220" s="174"/>
      <c r="P220" s="174"/>
      <c r="Q220" s="174"/>
      <c r="R220" s="174"/>
      <c r="S220" s="174"/>
      <c r="T220" s="175"/>
      <c r="AT220" s="170" t="s">
        <v>139</v>
      </c>
      <c r="AU220" s="170" t="s">
        <v>78</v>
      </c>
      <c r="AV220" s="14" t="s">
        <v>81</v>
      </c>
      <c r="AW220" s="14" t="s">
        <v>26</v>
      </c>
      <c r="AX220" s="14" t="s">
        <v>69</v>
      </c>
      <c r="AY220" s="170" t="s">
        <v>115</v>
      </c>
    </row>
    <row r="221" spans="1:65" s="13" customFormat="1">
      <c r="B221" s="161"/>
      <c r="D221" s="162" t="s">
        <v>139</v>
      </c>
      <c r="E221" s="163" t="s">
        <v>1</v>
      </c>
      <c r="F221" s="164" t="s">
        <v>182</v>
      </c>
      <c r="H221" s="165">
        <v>19</v>
      </c>
      <c r="L221" s="161"/>
      <c r="M221" s="166"/>
      <c r="N221" s="167"/>
      <c r="O221" s="167"/>
      <c r="P221" s="167"/>
      <c r="Q221" s="167"/>
      <c r="R221" s="167"/>
      <c r="S221" s="167"/>
      <c r="T221" s="168"/>
      <c r="AT221" s="163" t="s">
        <v>139</v>
      </c>
      <c r="AU221" s="163" t="s">
        <v>78</v>
      </c>
      <c r="AV221" s="13" t="s">
        <v>78</v>
      </c>
      <c r="AW221" s="13" t="s">
        <v>26</v>
      </c>
      <c r="AX221" s="13" t="s">
        <v>69</v>
      </c>
      <c r="AY221" s="163" t="s">
        <v>115</v>
      </c>
    </row>
    <row r="222" spans="1:65" s="14" customFormat="1">
      <c r="B222" s="169"/>
      <c r="D222" s="162" t="s">
        <v>139</v>
      </c>
      <c r="E222" s="170" t="s">
        <v>1</v>
      </c>
      <c r="F222" s="171" t="s">
        <v>143</v>
      </c>
      <c r="H222" s="172">
        <v>19</v>
      </c>
      <c r="L222" s="169"/>
      <c r="M222" s="173"/>
      <c r="N222" s="174"/>
      <c r="O222" s="174"/>
      <c r="P222" s="174"/>
      <c r="Q222" s="174"/>
      <c r="R222" s="174"/>
      <c r="S222" s="174"/>
      <c r="T222" s="175"/>
      <c r="AT222" s="170" t="s">
        <v>139</v>
      </c>
      <c r="AU222" s="170" t="s">
        <v>78</v>
      </c>
      <c r="AV222" s="14" t="s">
        <v>81</v>
      </c>
      <c r="AW222" s="14" t="s">
        <v>26</v>
      </c>
      <c r="AX222" s="14" t="s">
        <v>69</v>
      </c>
      <c r="AY222" s="170" t="s">
        <v>115</v>
      </c>
    </row>
    <row r="223" spans="1:65" s="13" customFormat="1">
      <c r="B223" s="161"/>
      <c r="D223" s="162" t="s">
        <v>139</v>
      </c>
      <c r="E223" s="163" t="s">
        <v>1</v>
      </c>
      <c r="F223" s="164" t="s">
        <v>183</v>
      </c>
      <c r="H223" s="165">
        <v>17.8</v>
      </c>
      <c r="L223" s="161"/>
      <c r="M223" s="166"/>
      <c r="N223" s="167"/>
      <c r="O223" s="167"/>
      <c r="P223" s="167"/>
      <c r="Q223" s="167"/>
      <c r="R223" s="167"/>
      <c r="S223" s="167"/>
      <c r="T223" s="168"/>
      <c r="AT223" s="163" t="s">
        <v>139</v>
      </c>
      <c r="AU223" s="163" t="s">
        <v>78</v>
      </c>
      <c r="AV223" s="13" t="s">
        <v>78</v>
      </c>
      <c r="AW223" s="13" t="s">
        <v>26</v>
      </c>
      <c r="AX223" s="13" t="s">
        <v>69</v>
      </c>
      <c r="AY223" s="163" t="s">
        <v>115</v>
      </c>
    </row>
    <row r="224" spans="1:65" s="14" customFormat="1">
      <c r="B224" s="169"/>
      <c r="D224" s="162" t="s">
        <v>139</v>
      </c>
      <c r="E224" s="170" t="s">
        <v>1</v>
      </c>
      <c r="F224" s="171" t="s">
        <v>145</v>
      </c>
      <c r="H224" s="172">
        <v>17.8</v>
      </c>
      <c r="L224" s="169"/>
      <c r="M224" s="173"/>
      <c r="N224" s="174"/>
      <c r="O224" s="174"/>
      <c r="P224" s="174"/>
      <c r="Q224" s="174"/>
      <c r="R224" s="174"/>
      <c r="S224" s="174"/>
      <c r="T224" s="175"/>
      <c r="AT224" s="170" t="s">
        <v>139</v>
      </c>
      <c r="AU224" s="170" t="s">
        <v>78</v>
      </c>
      <c r="AV224" s="14" t="s">
        <v>81</v>
      </c>
      <c r="AW224" s="14" t="s">
        <v>26</v>
      </c>
      <c r="AX224" s="14" t="s">
        <v>69</v>
      </c>
      <c r="AY224" s="170" t="s">
        <v>115</v>
      </c>
    </row>
    <row r="225" spans="1:65" s="13" customFormat="1">
      <c r="B225" s="161"/>
      <c r="D225" s="162" t="s">
        <v>139</v>
      </c>
      <c r="E225" s="163" t="s">
        <v>1</v>
      </c>
      <c r="F225" s="164" t="s">
        <v>184</v>
      </c>
      <c r="H225" s="165">
        <v>18</v>
      </c>
      <c r="L225" s="161"/>
      <c r="M225" s="166"/>
      <c r="N225" s="167"/>
      <c r="O225" s="167"/>
      <c r="P225" s="167"/>
      <c r="Q225" s="167"/>
      <c r="R225" s="167"/>
      <c r="S225" s="167"/>
      <c r="T225" s="168"/>
      <c r="AT225" s="163" t="s">
        <v>139</v>
      </c>
      <c r="AU225" s="163" t="s">
        <v>78</v>
      </c>
      <c r="AV225" s="13" t="s">
        <v>78</v>
      </c>
      <c r="AW225" s="13" t="s">
        <v>26</v>
      </c>
      <c r="AX225" s="13" t="s">
        <v>69</v>
      </c>
      <c r="AY225" s="163" t="s">
        <v>115</v>
      </c>
    </row>
    <row r="226" spans="1:65" s="14" customFormat="1">
      <c r="B226" s="169"/>
      <c r="D226" s="162" t="s">
        <v>139</v>
      </c>
      <c r="E226" s="170" t="s">
        <v>1</v>
      </c>
      <c r="F226" s="171" t="s">
        <v>147</v>
      </c>
      <c r="H226" s="172">
        <v>18</v>
      </c>
      <c r="L226" s="169"/>
      <c r="M226" s="173"/>
      <c r="N226" s="174"/>
      <c r="O226" s="174"/>
      <c r="P226" s="174"/>
      <c r="Q226" s="174"/>
      <c r="R226" s="174"/>
      <c r="S226" s="174"/>
      <c r="T226" s="175"/>
      <c r="AT226" s="170" t="s">
        <v>139</v>
      </c>
      <c r="AU226" s="170" t="s">
        <v>78</v>
      </c>
      <c r="AV226" s="14" t="s">
        <v>81</v>
      </c>
      <c r="AW226" s="14" t="s">
        <v>26</v>
      </c>
      <c r="AX226" s="14" t="s">
        <v>69</v>
      </c>
      <c r="AY226" s="170" t="s">
        <v>115</v>
      </c>
    </row>
    <row r="227" spans="1:65" s="13" customFormat="1">
      <c r="B227" s="161"/>
      <c r="D227" s="162" t="s">
        <v>139</v>
      </c>
      <c r="E227" s="163" t="s">
        <v>1</v>
      </c>
      <c r="F227" s="164" t="s">
        <v>185</v>
      </c>
      <c r="H227" s="165">
        <v>17.36</v>
      </c>
      <c r="L227" s="161"/>
      <c r="M227" s="166"/>
      <c r="N227" s="167"/>
      <c r="O227" s="167"/>
      <c r="P227" s="167"/>
      <c r="Q227" s="167"/>
      <c r="R227" s="167"/>
      <c r="S227" s="167"/>
      <c r="T227" s="168"/>
      <c r="AT227" s="163" t="s">
        <v>139</v>
      </c>
      <c r="AU227" s="163" t="s">
        <v>78</v>
      </c>
      <c r="AV227" s="13" t="s">
        <v>78</v>
      </c>
      <c r="AW227" s="13" t="s">
        <v>26</v>
      </c>
      <c r="AX227" s="13" t="s">
        <v>69</v>
      </c>
      <c r="AY227" s="163" t="s">
        <v>115</v>
      </c>
    </row>
    <row r="228" spans="1:65" s="14" customFormat="1">
      <c r="B228" s="169"/>
      <c r="D228" s="162" t="s">
        <v>139</v>
      </c>
      <c r="E228" s="170" t="s">
        <v>1</v>
      </c>
      <c r="F228" s="171" t="s">
        <v>149</v>
      </c>
      <c r="H228" s="172">
        <v>17.36</v>
      </c>
      <c r="L228" s="169"/>
      <c r="M228" s="173"/>
      <c r="N228" s="174"/>
      <c r="O228" s="174"/>
      <c r="P228" s="174"/>
      <c r="Q228" s="174"/>
      <c r="R228" s="174"/>
      <c r="S228" s="174"/>
      <c r="T228" s="175"/>
      <c r="AT228" s="170" t="s">
        <v>139</v>
      </c>
      <c r="AU228" s="170" t="s">
        <v>78</v>
      </c>
      <c r="AV228" s="14" t="s">
        <v>81</v>
      </c>
      <c r="AW228" s="14" t="s">
        <v>26</v>
      </c>
      <c r="AX228" s="14" t="s">
        <v>69</v>
      </c>
      <c r="AY228" s="170" t="s">
        <v>115</v>
      </c>
    </row>
    <row r="229" spans="1:65" s="13" customFormat="1">
      <c r="B229" s="161"/>
      <c r="D229" s="162" t="s">
        <v>139</v>
      </c>
      <c r="E229" s="163" t="s">
        <v>1</v>
      </c>
      <c r="F229" s="164" t="s">
        <v>186</v>
      </c>
      <c r="H229" s="165">
        <v>25.4</v>
      </c>
      <c r="L229" s="161"/>
      <c r="M229" s="166"/>
      <c r="N229" s="167"/>
      <c r="O229" s="167"/>
      <c r="P229" s="167"/>
      <c r="Q229" s="167"/>
      <c r="R229" s="167"/>
      <c r="S229" s="167"/>
      <c r="T229" s="168"/>
      <c r="AT229" s="163" t="s">
        <v>139</v>
      </c>
      <c r="AU229" s="163" t="s">
        <v>78</v>
      </c>
      <c r="AV229" s="13" t="s">
        <v>78</v>
      </c>
      <c r="AW229" s="13" t="s">
        <v>26</v>
      </c>
      <c r="AX229" s="13" t="s">
        <v>69</v>
      </c>
      <c r="AY229" s="163" t="s">
        <v>115</v>
      </c>
    </row>
    <row r="230" spans="1:65" s="14" customFormat="1">
      <c r="B230" s="169"/>
      <c r="D230" s="162" t="s">
        <v>139</v>
      </c>
      <c r="E230" s="170" t="s">
        <v>1</v>
      </c>
      <c r="F230" s="171" t="s">
        <v>151</v>
      </c>
      <c r="H230" s="172">
        <v>25.4</v>
      </c>
      <c r="L230" s="169"/>
      <c r="M230" s="173"/>
      <c r="N230" s="174"/>
      <c r="O230" s="174"/>
      <c r="P230" s="174"/>
      <c r="Q230" s="174"/>
      <c r="R230" s="174"/>
      <c r="S230" s="174"/>
      <c r="T230" s="175"/>
      <c r="AT230" s="170" t="s">
        <v>139</v>
      </c>
      <c r="AU230" s="170" t="s">
        <v>78</v>
      </c>
      <c r="AV230" s="14" t="s">
        <v>81</v>
      </c>
      <c r="AW230" s="14" t="s">
        <v>26</v>
      </c>
      <c r="AX230" s="14" t="s">
        <v>69</v>
      </c>
      <c r="AY230" s="170" t="s">
        <v>115</v>
      </c>
    </row>
    <row r="231" spans="1:65" s="15" customFormat="1">
      <c r="B231" s="176"/>
      <c r="D231" s="162" t="s">
        <v>139</v>
      </c>
      <c r="E231" s="177" t="s">
        <v>1</v>
      </c>
      <c r="F231" s="178" t="s">
        <v>152</v>
      </c>
      <c r="H231" s="179">
        <v>133.56</v>
      </c>
      <c r="L231" s="176"/>
      <c r="M231" s="180"/>
      <c r="N231" s="181"/>
      <c r="O231" s="181"/>
      <c r="P231" s="181"/>
      <c r="Q231" s="181"/>
      <c r="R231" s="181"/>
      <c r="S231" s="181"/>
      <c r="T231" s="182"/>
      <c r="AT231" s="177" t="s">
        <v>139</v>
      </c>
      <c r="AU231" s="177" t="s">
        <v>78</v>
      </c>
      <c r="AV231" s="15" t="s">
        <v>122</v>
      </c>
      <c r="AW231" s="15" t="s">
        <v>26</v>
      </c>
      <c r="AX231" s="15" t="s">
        <v>74</v>
      </c>
      <c r="AY231" s="177" t="s">
        <v>115</v>
      </c>
    </row>
    <row r="232" spans="1:65" s="2" customFormat="1" ht="14.45" customHeight="1">
      <c r="A232" s="29"/>
      <c r="B232" s="147"/>
      <c r="C232" s="183" t="s">
        <v>191</v>
      </c>
      <c r="D232" s="183" t="s">
        <v>170</v>
      </c>
      <c r="E232" s="184" t="s">
        <v>192</v>
      </c>
      <c r="F232" s="185" t="s">
        <v>193</v>
      </c>
      <c r="G232" s="186" t="s">
        <v>179</v>
      </c>
      <c r="H232" s="187">
        <v>133.56</v>
      </c>
      <c r="I232" s="188"/>
      <c r="J232" s="188">
        <f>ROUND(I232*H232,2)</f>
        <v>0</v>
      </c>
      <c r="K232" s="189"/>
      <c r="L232" s="190"/>
      <c r="M232" s="191" t="s">
        <v>1</v>
      </c>
      <c r="N232" s="192" t="s">
        <v>35</v>
      </c>
      <c r="O232" s="157">
        <v>0</v>
      </c>
      <c r="P232" s="157">
        <f>O232*H232</f>
        <v>0</v>
      </c>
      <c r="Q232" s="157">
        <v>3.5E-4</v>
      </c>
      <c r="R232" s="157">
        <f>Q232*H232</f>
        <v>4.6746000000000003E-2</v>
      </c>
      <c r="S232" s="157">
        <v>0</v>
      </c>
      <c r="T232" s="158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9" t="s">
        <v>173</v>
      </c>
      <c r="AT232" s="159" t="s">
        <v>170</v>
      </c>
      <c r="AU232" s="159" t="s">
        <v>78</v>
      </c>
      <c r="AY232" s="17" t="s">
        <v>115</v>
      </c>
      <c r="BE232" s="160">
        <f>IF(N232="základní",J232,0)</f>
        <v>0</v>
      </c>
      <c r="BF232" s="160">
        <f>IF(N232="snížená",J232,0)</f>
        <v>0</v>
      </c>
      <c r="BG232" s="160">
        <f>IF(N232="zákl. přenesená",J232,0)</f>
        <v>0</v>
      </c>
      <c r="BH232" s="160">
        <f>IF(N232="sníž. přenesená",J232,0)</f>
        <v>0</v>
      </c>
      <c r="BI232" s="160">
        <f>IF(N232="nulová",J232,0)</f>
        <v>0</v>
      </c>
      <c r="BJ232" s="17" t="s">
        <v>78</v>
      </c>
      <c r="BK232" s="160">
        <f>ROUND(I232*H232,2)</f>
        <v>0</v>
      </c>
      <c r="BL232" s="17" t="s">
        <v>137</v>
      </c>
      <c r="BM232" s="159" t="s">
        <v>194</v>
      </c>
    </row>
    <row r="233" spans="1:65" s="13" customFormat="1">
      <c r="B233" s="161"/>
      <c r="D233" s="162" t="s">
        <v>139</v>
      </c>
      <c r="E233" s="163" t="s">
        <v>1</v>
      </c>
      <c r="F233" s="164" t="s">
        <v>181</v>
      </c>
      <c r="H233" s="165">
        <v>36</v>
      </c>
      <c r="L233" s="161"/>
      <c r="M233" s="166"/>
      <c r="N233" s="167"/>
      <c r="O233" s="167"/>
      <c r="P233" s="167"/>
      <c r="Q233" s="167"/>
      <c r="R233" s="167"/>
      <c r="S233" s="167"/>
      <c r="T233" s="168"/>
      <c r="AT233" s="163" t="s">
        <v>139</v>
      </c>
      <c r="AU233" s="163" t="s">
        <v>78</v>
      </c>
      <c r="AV233" s="13" t="s">
        <v>78</v>
      </c>
      <c r="AW233" s="13" t="s">
        <v>26</v>
      </c>
      <c r="AX233" s="13" t="s">
        <v>69</v>
      </c>
      <c r="AY233" s="163" t="s">
        <v>115</v>
      </c>
    </row>
    <row r="234" spans="1:65" s="14" customFormat="1">
      <c r="B234" s="169"/>
      <c r="D234" s="162" t="s">
        <v>139</v>
      </c>
      <c r="E234" s="170" t="s">
        <v>1</v>
      </c>
      <c r="F234" s="171" t="s">
        <v>141</v>
      </c>
      <c r="H234" s="172">
        <v>36</v>
      </c>
      <c r="L234" s="169"/>
      <c r="M234" s="173"/>
      <c r="N234" s="174"/>
      <c r="O234" s="174"/>
      <c r="P234" s="174"/>
      <c r="Q234" s="174"/>
      <c r="R234" s="174"/>
      <c r="S234" s="174"/>
      <c r="T234" s="175"/>
      <c r="AT234" s="170" t="s">
        <v>139</v>
      </c>
      <c r="AU234" s="170" t="s">
        <v>78</v>
      </c>
      <c r="AV234" s="14" t="s">
        <v>81</v>
      </c>
      <c r="AW234" s="14" t="s">
        <v>26</v>
      </c>
      <c r="AX234" s="14" t="s">
        <v>69</v>
      </c>
      <c r="AY234" s="170" t="s">
        <v>115</v>
      </c>
    </row>
    <row r="235" spans="1:65" s="13" customFormat="1">
      <c r="B235" s="161"/>
      <c r="D235" s="162" t="s">
        <v>139</v>
      </c>
      <c r="E235" s="163" t="s">
        <v>1</v>
      </c>
      <c r="F235" s="164" t="s">
        <v>182</v>
      </c>
      <c r="H235" s="165">
        <v>19</v>
      </c>
      <c r="L235" s="161"/>
      <c r="M235" s="166"/>
      <c r="N235" s="167"/>
      <c r="O235" s="167"/>
      <c r="P235" s="167"/>
      <c r="Q235" s="167"/>
      <c r="R235" s="167"/>
      <c r="S235" s="167"/>
      <c r="T235" s="168"/>
      <c r="AT235" s="163" t="s">
        <v>139</v>
      </c>
      <c r="AU235" s="163" t="s">
        <v>78</v>
      </c>
      <c r="AV235" s="13" t="s">
        <v>78</v>
      </c>
      <c r="AW235" s="13" t="s">
        <v>26</v>
      </c>
      <c r="AX235" s="13" t="s">
        <v>69</v>
      </c>
      <c r="AY235" s="163" t="s">
        <v>115</v>
      </c>
    </row>
    <row r="236" spans="1:65" s="14" customFormat="1">
      <c r="B236" s="169"/>
      <c r="D236" s="162" t="s">
        <v>139</v>
      </c>
      <c r="E236" s="170" t="s">
        <v>1</v>
      </c>
      <c r="F236" s="171" t="s">
        <v>143</v>
      </c>
      <c r="H236" s="172">
        <v>19</v>
      </c>
      <c r="L236" s="169"/>
      <c r="M236" s="173"/>
      <c r="N236" s="174"/>
      <c r="O236" s="174"/>
      <c r="P236" s="174"/>
      <c r="Q236" s="174"/>
      <c r="R236" s="174"/>
      <c r="S236" s="174"/>
      <c r="T236" s="175"/>
      <c r="AT236" s="170" t="s">
        <v>139</v>
      </c>
      <c r="AU236" s="170" t="s">
        <v>78</v>
      </c>
      <c r="AV236" s="14" t="s">
        <v>81</v>
      </c>
      <c r="AW236" s="14" t="s">
        <v>26</v>
      </c>
      <c r="AX236" s="14" t="s">
        <v>69</v>
      </c>
      <c r="AY236" s="170" t="s">
        <v>115</v>
      </c>
    </row>
    <row r="237" spans="1:65" s="13" customFormat="1">
      <c r="B237" s="161"/>
      <c r="D237" s="162" t="s">
        <v>139</v>
      </c>
      <c r="E237" s="163" t="s">
        <v>1</v>
      </c>
      <c r="F237" s="164" t="s">
        <v>183</v>
      </c>
      <c r="H237" s="165">
        <v>17.8</v>
      </c>
      <c r="L237" s="161"/>
      <c r="M237" s="166"/>
      <c r="N237" s="167"/>
      <c r="O237" s="167"/>
      <c r="P237" s="167"/>
      <c r="Q237" s="167"/>
      <c r="R237" s="167"/>
      <c r="S237" s="167"/>
      <c r="T237" s="168"/>
      <c r="AT237" s="163" t="s">
        <v>139</v>
      </c>
      <c r="AU237" s="163" t="s">
        <v>78</v>
      </c>
      <c r="AV237" s="13" t="s">
        <v>78</v>
      </c>
      <c r="AW237" s="13" t="s">
        <v>26</v>
      </c>
      <c r="AX237" s="13" t="s">
        <v>69</v>
      </c>
      <c r="AY237" s="163" t="s">
        <v>115</v>
      </c>
    </row>
    <row r="238" spans="1:65" s="14" customFormat="1">
      <c r="B238" s="169"/>
      <c r="D238" s="162" t="s">
        <v>139</v>
      </c>
      <c r="E238" s="170" t="s">
        <v>1</v>
      </c>
      <c r="F238" s="171" t="s">
        <v>145</v>
      </c>
      <c r="H238" s="172">
        <v>17.8</v>
      </c>
      <c r="L238" s="169"/>
      <c r="M238" s="173"/>
      <c r="N238" s="174"/>
      <c r="O238" s="174"/>
      <c r="P238" s="174"/>
      <c r="Q238" s="174"/>
      <c r="R238" s="174"/>
      <c r="S238" s="174"/>
      <c r="T238" s="175"/>
      <c r="AT238" s="170" t="s">
        <v>139</v>
      </c>
      <c r="AU238" s="170" t="s">
        <v>78</v>
      </c>
      <c r="AV238" s="14" t="s">
        <v>81</v>
      </c>
      <c r="AW238" s="14" t="s">
        <v>26</v>
      </c>
      <c r="AX238" s="14" t="s">
        <v>69</v>
      </c>
      <c r="AY238" s="170" t="s">
        <v>115</v>
      </c>
    </row>
    <row r="239" spans="1:65" s="13" customFormat="1">
      <c r="B239" s="161"/>
      <c r="D239" s="162" t="s">
        <v>139</v>
      </c>
      <c r="E239" s="163" t="s">
        <v>1</v>
      </c>
      <c r="F239" s="164" t="s">
        <v>184</v>
      </c>
      <c r="H239" s="165">
        <v>18</v>
      </c>
      <c r="L239" s="161"/>
      <c r="M239" s="166"/>
      <c r="N239" s="167"/>
      <c r="O239" s="167"/>
      <c r="P239" s="167"/>
      <c r="Q239" s="167"/>
      <c r="R239" s="167"/>
      <c r="S239" s="167"/>
      <c r="T239" s="168"/>
      <c r="AT239" s="163" t="s">
        <v>139</v>
      </c>
      <c r="AU239" s="163" t="s">
        <v>78</v>
      </c>
      <c r="AV239" s="13" t="s">
        <v>78</v>
      </c>
      <c r="AW239" s="13" t="s">
        <v>26</v>
      </c>
      <c r="AX239" s="13" t="s">
        <v>69</v>
      </c>
      <c r="AY239" s="163" t="s">
        <v>115</v>
      </c>
    </row>
    <row r="240" spans="1:65" s="14" customFormat="1">
      <c r="B240" s="169"/>
      <c r="D240" s="162" t="s">
        <v>139</v>
      </c>
      <c r="E240" s="170" t="s">
        <v>1</v>
      </c>
      <c r="F240" s="171" t="s">
        <v>147</v>
      </c>
      <c r="H240" s="172">
        <v>18</v>
      </c>
      <c r="L240" s="169"/>
      <c r="M240" s="173"/>
      <c r="N240" s="174"/>
      <c r="O240" s="174"/>
      <c r="P240" s="174"/>
      <c r="Q240" s="174"/>
      <c r="R240" s="174"/>
      <c r="S240" s="174"/>
      <c r="T240" s="175"/>
      <c r="AT240" s="170" t="s">
        <v>139</v>
      </c>
      <c r="AU240" s="170" t="s">
        <v>78</v>
      </c>
      <c r="AV240" s="14" t="s">
        <v>81</v>
      </c>
      <c r="AW240" s="14" t="s">
        <v>26</v>
      </c>
      <c r="AX240" s="14" t="s">
        <v>69</v>
      </c>
      <c r="AY240" s="170" t="s">
        <v>115</v>
      </c>
    </row>
    <row r="241" spans="1:65" s="13" customFormat="1">
      <c r="B241" s="161"/>
      <c r="D241" s="162" t="s">
        <v>139</v>
      </c>
      <c r="E241" s="163" t="s">
        <v>1</v>
      </c>
      <c r="F241" s="164" t="s">
        <v>185</v>
      </c>
      <c r="H241" s="165">
        <v>17.36</v>
      </c>
      <c r="L241" s="161"/>
      <c r="M241" s="166"/>
      <c r="N241" s="167"/>
      <c r="O241" s="167"/>
      <c r="P241" s="167"/>
      <c r="Q241" s="167"/>
      <c r="R241" s="167"/>
      <c r="S241" s="167"/>
      <c r="T241" s="168"/>
      <c r="AT241" s="163" t="s">
        <v>139</v>
      </c>
      <c r="AU241" s="163" t="s">
        <v>78</v>
      </c>
      <c r="AV241" s="13" t="s">
        <v>78</v>
      </c>
      <c r="AW241" s="13" t="s">
        <v>26</v>
      </c>
      <c r="AX241" s="13" t="s">
        <v>69</v>
      </c>
      <c r="AY241" s="163" t="s">
        <v>115</v>
      </c>
    </row>
    <row r="242" spans="1:65" s="14" customFormat="1">
      <c r="B242" s="169"/>
      <c r="D242" s="162" t="s">
        <v>139</v>
      </c>
      <c r="E242" s="170" t="s">
        <v>1</v>
      </c>
      <c r="F242" s="171" t="s">
        <v>149</v>
      </c>
      <c r="H242" s="172">
        <v>17.36</v>
      </c>
      <c r="L242" s="169"/>
      <c r="M242" s="173"/>
      <c r="N242" s="174"/>
      <c r="O242" s="174"/>
      <c r="P242" s="174"/>
      <c r="Q242" s="174"/>
      <c r="R242" s="174"/>
      <c r="S242" s="174"/>
      <c r="T242" s="175"/>
      <c r="AT242" s="170" t="s">
        <v>139</v>
      </c>
      <c r="AU242" s="170" t="s">
        <v>78</v>
      </c>
      <c r="AV242" s="14" t="s">
        <v>81</v>
      </c>
      <c r="AW242" s="14" t="s">
        <v>26</v>
      </c>
      <c r="AX242" s="14" t="s">
        <v>69</v>
      </c>
      <c r="AY242" s="170" t="s">
        <v>115</v>
      </c>
    </row>
    <row r="243" spans="1:65" s="13" customFormat="1">
      <c r="B243" s="161"/>
      <c r="D243" s="162" t="s">
        <v>139</v>
      </c>
      <c r="E243" s="163" t="s">
        <v>1</v>
      </c>
      <c r="F243" s="164" t="s">
        <v>186</v>
      </c>
      <c r="H243" s="165">
        <v>25.4</v>
      </c>
      <c r="L243" s="161"/>
      <c r="M243" s="166"/>
      <c r="N243" s="167"/>
      <c r="O243" s="167"/>
      <c r="P243" s="167"/>
      <c r="Q243" s="167"/>
      <c r="R243" s="167"/>
      <c r="S243" s="167"/>
      <c r="T243" s="168"/>
      <c r="AT243" s="163" t="s">
        <v>139</v>
      </c>
      <c r="AU243" s="163" t="s">
        <v>78</v>
      </c>
      <c r="AV243" s="13" t="s">
        <v>78</v>
      </c>
      <c r="AW243" s="13" t="s">
        <v>26</v>
      </c>
      <c r="AX243" s="13" t="s">
        <v>69</v>
      </c>
      <c r="AY243" s="163" t="s">
        <v>115</v>
      </c>
    </row>
    <row r="244" spans="1:65" s="14" customFormat="1">
      <c r="B244" s="169"/>
      <c r="D244" s="162" t="s">
        <v>139</v>
      </c>
      <c r="E244" s="170" t="s">
        <v>1</v>
      </c>
      <c r="F244" s="171" t="s">
        <v>151</v>
      </c>
      <c r="H244" s="172">
        <v>25.4</v>
      </c>
      <c r="L244" s="169"/>
      <c r="M244" s="173"/>
      <c r="N244" s="174"/>
      <c r="O244" s="174"/>
      <c r="P244" s="174"/>
      <c r="Q244" s="174"/>
      <c r="R244" s="174"/>
      <c r="S244" s="174"/>
      <c r="T244" s="175"/>
      <c r="AT244" s="170" t="s">
        <v>139</v>
      </c>
      <c r="AU244" s="170" t="s">
        <v>78</v>
      </c>
      <c r="AV244" s="14" t="s">
        <v>81</v>
      </c>
      <c r="AW244" s="14" t="s">
        <v>26</v>
      </c>
      <c r="AX244" s="14" t="s">
        <v>69</v>
      </c>
      <c r="AY244" s="170" t="s">
        <v>115</v>
      </c>
    </row>
    <row r="245" spans="1:65" s="15" customFormat="1">
      <c r="B245" s="176"/>
      <c r="D245" s="162" t="s">
        <v>139</v>
      </c>
      <c r="E245" s="177" t="s">
        <v>1</v>
      </c>
      <c r="F245" s="178" t="s">
        <v>152</v>
      </c>
      <c r="H245" s="179">
        <v>133.56</v>
      </c>
      <c r="L245" s="176"/>
      <c r="M245" s="180"/>
      <c r="N245" s="181"/>
      <c r="O245" s="181"/>
      <c r="P245" s="181"/>
      <c r="Q245" s="181"/>
      <c r="R245" s="181"/>
      <c r="S245" s="181"/>
      <c r="T245" s="182"/>
      <c r="AT245" s="177" t="s">
        <v>139</v>
      </c>
      <c r="AU245" s="177" t="s">
        <v>78</v>
      </c>
      <c r="AV245" s="15" t="s">
        <v>122</v>
      </c>
      <c r="AW245" s="15" t="s">
        <v>26</v>
      </c>
      <c r="AX245" s="15" t="s">
        <v>74</v>
      </c>
      <c r="AY245" s="177" t="s">
        <v>115</v>
      </c>
    </row>
    <row r="246" spans="1:65" s="2" customFormat="1" ht="14.45" customHeight="1">
      <c r="A246" s="29"/>
      <c r="B246" s="147"/>
      <c r="C246" s="148" t="s">
        <v>195</v>
      </c>
      <c r="D246" s="148" t="s">
        <v>118</v>
      </c>
      <c r="E246" s="149" t="s">
        <v>196</v>
      </c>
      <c r="F246" s="150" t="s">
        <v>197</v>
      </c>
      <c r="G246" s="151" t="s">
        <v>179</v>
      </c>
      <c r="H246" s="152">
        <v>7</v>
      </c>
      <c r="I246" s="153"/>
      <c r="J246" s="153">
        <f>ROUND(I246*H246,2)</f>
        <v>0</v>
      </c>
      <c r="K246" s="154"/>
      <c r="L246" s="30"/>
      <c r="M246" s="155" t="s">
        <v>1</v>
      </c>
      <c r="N246" s="156" t="s">
        <v>35</v>
      </c>
      <c r="O246" s="157">
        <v>0.26400000000000001</v>
      </c>
      <c r="P246" s="157">
        <f>O246*H246</f>
        <v>1.8480000000000001</v>
      </c>
      <c r="Q246" s="157">
        <v>0</v>
      </c>
      <c r="R246" s="157">
        <f>Q246*H246</f>
        <v>0</v>
      </c>
      <c r="S246" s="157">
        <v>0</v>
      </c>
      <c r="T246" s="158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9" t="s">
        <v>122</v>
      </c>
      <c r="AT246" s="159" t="s">
        <v>118</v>
      </c>
      <c r="AU246" s="159" t="s">
        <v>78</v>
      </c>
      <c r="AY246" s="17" t="s">
        <v>115</v>
      </c>
      <c r="BE246" s="160">
        <f>IF(N246="základní",J246,0)</f>
        <v>0</v>
      </c>
      <c r="BF246" s="160">
        <f>IF(N246="snížená",J246,0)</f>
        <v>0</v>
      </c>
      <c r="BG246" s="160">
        <f>IF(N246="zákl. přenesená",J246,0)</f>
        <v>0</v>
      </c>
      <c r="BH246" s="160">
        <f>IF(N246="sníž. přenesená",J246,0)</f>
        <v>0</v>
      </c>
      <c r="BI246" s="160">
        <f>IF(N246="nulová",J246,0)</f>
        <v>0</v>
      </c>
      <c r="BJ246" s="17" t="s">
        <v>78</v>
      </c>
      <c r="BK246" s="160">
        <f>ROUND(I246*H246,2)</f>
        <v>0</v>
      </c>
      <c r="BL246" s="17" t="s">
        <v>122</v>
      </c>
      <c r="BM246" s="159" t="s">
        <v>198</v>
      </c>
    </row>
    <row r="247" spans="1:65" s="2" customFormat="1" ht="14.45" customHeight="1">
      <c r="A247" s="29"/>
      <c r="B247" s="147"/>
      <c r="C247" s="183" t="s">
        <v>199</v>
      </c>
      <c r="D247" s="183" t="s">
        <v>170</v>
      </c>
      <c r="E247" s="184" t="s">
        <v>200</v>
      </c>
      <c r="F247" s="185" t="s">
        <v>201</v>
      </c>
      <c r="G247" s="186" t="s">
        <v>179</v>
      </c>
      <c r="H247" s="187">
        <v>7</v>
      </c>
      <c r="I247" s="188"/>
      <c r="J247" s="188">
        <f>ROUND(I247*H247,2)</f>
        <v>0</v>
      </c>
      <c r="K247" s="189"/>
      <c r="L247" s="190"/>
      <c r="M247" s="191" t="s">
        <v>1</v>
      </c>
      <c r="N247" s="192" t="s">
        <v>35</v>
      </c>
      <c r="O247" s="157">
        <v>0</v>
      </c>
      <c r="P247" s="157">
        <f>O247*H247</f>
        <v>0</v>
      </c>
      <c r="Q247" s="157">
        <v>1.6000000000000001E-4</v>
      </c>
      <c r="R247" s="157">
        <f>Q247*H247</f>
        <v>1.1200000000000001E-3</v>
      </c>
      <c r="S247" s="157">
        <v>0</v>
      </c>
      <c r="T247" s="158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9" t="s">
        <v>165</v>
      </c>
      <c r="AT247" s="159" t="s">
        <v>170</v>
      </c>
      <c r="AU247" s="159" t="s">
        <v>78</v>
      </c>
      <c r="AY247" s="17" t="s">
        <v>115</v>
      </c>
      <c r="BE247" s="160">
        <f>IF(N247="základní",J247,0)</f>
        <v>0</v>
      </c>
      <c r="BF247" s="160">
        <f>IF(N247="snížená",J247,0)</f>
        <v>0</v>
      </c>
      <c r="BG247" s="160">
        <f>IF(N247="zákl. přenesená",J247,0)</f>
        <v>0</v>
      </c>
      <c r="BH247" s="160">
        <f>IF(N247="sníž. přenesená",J247,0)</f>
        <v>0</v>
      </c>
      <c r="BI247" s="160">
        <f>IF(N247="nulová",J247,0)</f>
        <v>0</v>
      </c>
      <c r="BJ247" s="17" t="s">
        <v>78</v>
      </c>
      <c r="BK247" s="160">
        <f>ROUND(I247*H247,2)</f>
        <v>0</v>
      </c>
      <c r="BL247" s="17" t="s">
        <v>122</v>
      </c>
      <c r="BM247" s="159" t="s">
        <v>202</v>
      </c>
    </row>
    <row r="248" spans="1:65" s="13" customFormat="1">
      <c r="B248" s="161"/>
      <c r="D248" s="162" t="s">
        <v>139</v>
      </c>
      <c r="F248" s="164" t="s">
        <v>203</v>
      </c>
      <c r="H248" s="165">
        <v>7</v>
      </c>
      <c r="L248" s="161"/>
      <c r="M248" s="166"/>
      <c r="N248" s="167"/>
      <c r="O248" s="167"/>
      <c r="P248" s="167"/>
      <c r="Q248" s="167"/>
      <c r="R248" s="167"/>
      <c r="S248" s="167"/>
      <c r="T248" s="168"/>
      <c r="AT248" s="163" t="s">
        <v>139</v>
      </c>
      <c r="AU248" s="163" t="s">
        <v>78</v>
      </c>
      <c r="AV248" s="13" t="s">
        <v>78</v>
      </c>
      <c r="AW248" s="13" t="s">
        <v>3</v>
      </c>
      <c r="AX248" s="13" t="s">
        <v>74</v>
      </c>
      <c r="AY248" s="163" t="s">
        <v>115</v>
      </c>
    </row>
    <row r="249" spans="1:65" s="2" customFormat="1" ht="24.2" customHeight="1">
      <c r="A249" s="29"/>
      <c r="B249" s="147"/>
      <c r="C249" s="148" t="s">
        <v>8</v>
      </c>
      <c r="D249" s="148" t="s">
        <v>118</v>
      </c>
      <c r="E249" s="149" t="s">
        <v>204</v>
      </c>
      <c r="F249" s="150" t="s">
        <v>205</v>
      </c>
      <c r="G249" s="151" t="s">
        <v>136</v>
      </c>
      <c r="H249" s="152">
        <v>154.95400000000001</v>
      </c>
      <c r="I249" s="153"/>
      <c r="J249" s="153">
        <f>ROUND(I249*H249,2)</f>
        <v>0</v>
      </c>
      <c r="K249" s="154"/>
      <c r="L249" s="30"/>
      <c r="M249" s="155" t="s">
        <v>1</v>
      </c>
      <c r="N249" s="156" t="s">
        <v>35</v>
      </c>
      <c r="O249" s="157">
        <v>9.8000000000000004E-2</v>
      </c>
      <c r="P249" s="157">
        <f>O249*H249</f>
        <v>15.185492000000002</v>
      </c>
      <c r="Q249" s="157">
        <v>0</v>
      </c>
      <c r="R249" s="157">
        <f>Q249*H249</f>
        <v>0</v>
      </c>
      <c r="S249" s="157">
        <v>0</v>
      </c>
      <c r="T249" s="158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9" t="s">
        <v>137</v>
      </c>
      <c r="AT249" s="159" t="s">
        <v>118</v>
      </c>
      <c r="AU249" s="159" t="s">
        <v>78</v>
      </c>
      <c r="AY249" s="17" t="s">
        <v>115</v>
      </c>
      <c r="BE249" s="160">
        <f>IF(N249="základní",J249,0)</f>
        <v>0</v>
      </c>
      <c r="BF249" s="160">
        <f>IF(N249="snížená",J249,0)</f>
        <v>0</v>
      </c>
      <c r="BG249" s="160">
        <f>IF(N249="zákl. přenesená",J249,0)</f>
        <v>0</v>
      </c>
      <c r="BH249" s="160">
        <f>IF(N249="sníž. přenesená",J249,0)</f>
        <v>0</v>
      </c>
      <c r="BI249" s="160">
        <f>IF(N249="nulová",J249,0)</f>
        <v>0</v>
      </c>
      <c r="BJ249" s="17" t="s">
        <v>78</v>
      </c>
      <c r="BK249" s="160">
        <f>ROUND(I249*H249,2)</f>
        <v>0</v>
      </c>
      <c r="BL249" s="17" t="s">
        <v>137</v>
      </c>
      <c r="BM249" s="159" t="s">
        <v>206</v>
      </c>
    </row>
    <row r="250" spans="1:65" s="13" customFormat="1">
      <c r="B250" s="161"/>
      <c r="D250" s="162" t="s">
        <v>139</v>
      </c>
      <c r="E250" s="163" t="s">
        <v>1</v>
      </c>
      <c r="F250" s="164" t="s">
        <v>140</v>
      </c>
      <c r="H250" s="165">
        <v>38.5</v>
      </c>
      <c r="L250" s="161"/>
      <c r="M250" s="166"/>
      <c r="N250" s="167"/>
      <c r="O250" s="167"/>
      <c r="P250" s="167"/>
      <c r="Q250" s="167"/>
      <c r="R250" s="167"/>
      <c r="S250" s="167"/>
      <c r="T250" s="168"/>
      <c r="AT250" s="163" t="s">
        <v>139</v>
      </c>
      <c r="AU250" s="163" t="s">
        <v>78</v>
      </c>
      <c r="AV250" s="13" t="s">
        <v>78</v>
      </c>
      <c r="AW250" s="13" t="s">
        <v>26</v>
      </c>
      <c r="AX250" s="13" t="s">
        <v>69</v>
      </c>
      <c r="AY250" s="163" t="s">
        <v>115</v>
      </c>
    </row>
    <row r="251" spans="1:65" s="14" customFormat="1">
      <c r="B251" s="169"/>
      <c r="D251" s="162" t="s">
        <v>139</v>
      </c>
      <c r="E251" s="170" t="s">
        <v>1</v>
      </c>
      <c r="F251" s="171" t="s">
        <v>141</v>
      </c>
      <c r="H251" s="172">
        <v>38.5</v>
      </c>
      <c r="L251" s="169"/>
      <c r="M251" s="173"/>
      <c r="N251" s="174"/>
      <c r="O251" s="174"/>
      <c r="P251" s="174"/>
      <c r="Q251" s="174"/>
      <c r="R251" s="174"/>
      <c r="S251" s="174"/>
      <c r="T251" s="175"/>
      <c r="AT251" s="170" t="s">
        <v>139</v>
      </c>
      <c r="AU251" s="170" t="s">
        <v>78</v>
      </c>
      <c r="AV251" s="14" t="s">
        <v>81</v>
      </c>
      <c r="AW251" s="14" t="s">
        <v>26</v>
      </c>
      <c r="AX251" s="14" t="s">
        <v>69</v>
      </c>
      <c r="AY251" s="170" t="s">
        <v>115</v>
      </c>
    </row>
    <row r="252" spans="1:65" s="13" customFormat="1">
      <c r="B252" s="161"/>
      <c r="D252" s="162" t="s">
        <v>139</v>
      </c>
      <c r="E252" s="163" t="s">
        <v>1</v>
      </c>
      <c r="F252" s="164" t="s">
        <v>142</v>
      </c>
      <c r="H252" s="165">
        <v>22</v>
      </c>
      <c r="L252" s="161"/>
      <c r="M252" s="166"/>
      <c r="N252" s="167"/>
      <c r="O252" s="167"/>
      <c r="P252" s="167"/>
      <c r="Q252" s="167"/>
      <c r="R252" s="167"/>
      <c r="S252" s="167"/>
      <c r="T252" s="168"/>
      <c r="AT252" s="163" t="s">
        <v>139</v>
      </c>
      <c r="AU252" s="163" t="s">
        <v>78</v>
      </c>
      <c r="AV252" s="13" t="s">
        <v>78</v>
      </c>
      <c r="AW252" s="13" t="s">
        <v>26</v>
      </c>
      <c r="AX252" s="13" t="s">
        <v>69</v>
      </c>
      <c r="AY252" s="163" t="s">
        <v>115</v>
      </c>
    </row>
    <row r="253" spans="1:65" s="14" customFormat="1">
      <c r="B253" s="169"/>
      <c r="D253" s="162" t="s">
        <v>139</v>
      </c>
      <c r="E253" s="170" t="s">
        <v>1</v>
      </c>
      <c r="F253" s="171" t="s">
        <v>143</v>
      </c>
      <c r="H253" s="172">
        <v>22</v>
      </c>
      <c r="L253" s="169"/>
      <c r="M253" s="173"/>
      <c r="N253" s="174"/>
      <c r="O253" s="174"/>
      <c r="P253" s="174"/>
      <c r="Q253" s="174"/>
      <c r="R253" s="174"/>
      <c r="S253" s="174"/>
      <c r="T253" s="175"/>
      <c r="AT253" s="170" t="s">
        <v>139</v>
      </c>
      <c r="AU253" s="170" t="s">
        <v>78</v>
      </c>
      <c r="AV253" s="14" t="s">
        <v>81</v>
      </c>
      <c r="AW253" s="14" t="s">
        <v>26</v>
      </c>
      <c r="AX253" s="14" t="s">
        <v>69</v>
      </c>
      <c r="AY253" s="170" t="s">
        <v>115</v>
      </c>
    </row>
    <row r="254" spans="1:65" s="13" customFormat="1">
      <c r="B254" s="161"/>
      <c r="D254" s="162" t="s">
        <v>139</v>
      </c>
      <c r="E254" s="163" t="s">
        <v>1</v>
      </c>
      <c r="F254" s="164" t="s">
        <v>144</v>
      </c>
      <c r="H254" s="165">
        <v>17.98</v>
      </c>
      <c r="L254" s="161"/>
      <c r="M254" s="166"/>
      <c r="N254" s="167"/>
      <c r="O254" s="167"/>
      <c r="P254" s="167"/>
      <c r="Q254" s="167"/>
      <c r="R254" s="167"/>
      <c r="S254" s="167"/>
      <c r="T254" s="168"/>
      <c r="AT254" s="163" t="s">
        <v>139</v>
      </c>
      <c r="AU254" s="163" t="s">
        <v>78</v>
      </c>
      <c r="AV254" s="13" t="s">
        <v>78</v>
      </c>
      <c r="AW254" s="13" t="s">
        <v>26</v>
      </c>
      <c r="AX254" s="13" t="s">
        <v>69</v>
      </c>
      <c r="AY254" s="163" t="s">
        <v>115</v>
      </c>
    </row>
    <row r="255" spans="1:65" s="14" customFormat="1">
      <c r="B255" s="169"/>
      <c r="D255" s="162" t="s">
        <v>139</v>
      </c>
      <c r="E255" s="170" t="s">
        <v>1</v>
      </c>
      <c r="F255" s="171" t="s">
        <v>145</v>
      </c>
      <c r="H255" s="172">
        <v>17.98</v>
      </c>
      <c r="L255" s="169"/>
      <c r="M255" s="173"/>
      <c r="N255" s="174"/>
      <c r="O255" s="174"/>
      <c r="P255" s="174"/>
      <c r="Q255" s="174"/>
      <c r="R255" s="174"/>
      <c r="S255" s="174"/>
      <c r="T255" s="175"/>
      <c r="AT255" s="170" t="s">
        <v>139</v>
      </c>
      <c r="AU255" s="170" t="s">
        <v>78</v>
      </c>
      <c r="AV255" s="14" t="s">
        <v>81</v>
      </c>
      <c r="AW255" s="14" t="s">
        <v>26</v>
      </c>
      <c r="AX255" s="14" t="s">
        <v>69</v>
      </c>
      <c r="AY255" s="170" t="s">
        <v>115</v>
      </c>
    </row>
    <row r="256" spans="1:65" s="13" customFormat="1">
      <c r="B256" s="161"/>
      <c r="D256" s="162" t="s">
        <v>139</v>
      </c>
      <c r="E256" s="163" t="s">
        <v>1</v>
      </c>
      <c r="F256" s="164" t="s">
        <v>146</v>
      </c>
      <c r="H256" s="165">
        <v>18.559999999999999</v>
      </c>
      <c r="L256" s="161"/>
      <c r="M256" s="166"/>
      <c r="N256" s="167"/>
      <c r="O256" s="167"/>
      <c r="P256" s="167"/>
      <c r="Q256" s="167"/>
      <c r="R256" s="167"/>
      <c r="S256" s="167"/>
      <c r="T256" s="168"/>
      <c r="AT256" s="163" t="s">
        <v>139</v>
      </c>
      <c r="AU256" s="163" t="s">
        <v>78</v>
      </c>
      <c r="AV256" s="13" t="s">
        <v>78</v>
      </c>
      <c r="AW256" s="13" t="s">
        <v>26</v>
      </c>
      <c r="AX256" s="13" t="s">
        <v>69</v>
      </c>
      <c r="AY256" s="163" t="s">
        <v>115</v>
      </c>
    </row>
    <row r="257" spans="1:65" s="14" customFormat="1">
      <c r="B257" s="169"/>
      <c r="D257" s="162" t="s">
        <v>139</v>
      </c>
      <c r="E257" s="170" t="s">
        <v>1</v>
      </c>
      <c r="F257" s="171" t="s">
        <v>147</v>
      </c>
      <c r="H257" s="172">
        <v>18.559999999999999</v>
      </c>
      <c r="L257" s="169"/>
      <c r="M257" s="173"/>
      <c r="N257" s="174"/>
      <c r="O257" s="174"/>
      <c r="P257" s="174"/>
      <c r="Q257" s="174"/>
      <c r="R257" s="174"/>
      <c r="S257" s="174"/>
      <c r="T257" s="175"/>
      <c r="AT257" s="170" t="s">
        <v>139</v>
      </c>
      <c r="AU257" s="170" t="s">
        <v>78</v>
      </c>
      <c r="AV257" s="14" t="s">
        <v>81</v>
      </c>
      <c r="AW257" s="14" t="s">
        <v>26</v>
      </c>
      <c r="AX257" s="14" t="s">
        <v>69</v>
      </c>
      <c r="AY257" s="170" t="s">
        <v>115</v>
      </c>
    </row>
    <row r="258" spans="1:65" s="13" customFormat="1">
      <c r="B258" s="161"/>
      <c r="D258" s="162" t="s">
        <v>139</v>
      </c>
      <c r="E258" s="163" t="s">
        <v>1</v>
      </c>
      <c r="F258" s="164" t="s">
        <v>148</v>
      </c>
      <c r="H258" s="165">
        <v>18.314</v>
      </c>
      <c r="L258" s="161"/>
      <c r="M258" s="166"/>
      <c r="N258" s="167"/>
      <c r="O258" s="167"/>
      <c r="P258" s="167"/>
      <c r="Q258" s="167"/>
      <c r="R258" s="167"/>
      <c r="S258" s="167"/>
      <c r="T258" s="168"/>
      <c r="AT258" s="163" t="s">
        <v>139</v>
      </c>
      <c r="AU258" s="163" t="s">
        <v>78</v>
      </c>
      <c r="AV258" s="13" t="s">
        <v>78</v>
      </c>
      <c r="AW258" s="13" t="s">
        <v>26</v>
      </c>
      <c r="AX258" s="13" t="s">
        <v>69</v>
      </c>
      <c r="AY258" s="163" t="s">
        <v>115</v>
      </c>
    </row>
    <row r="259" spans="1:65" s="14" customFormat="1">
      <c r="B259" s="169"/>
      <c r="D259" s="162" t="s">
        <v>139</v>
      </c>
      <c r="E259" s="170" t="s">
        <v>1</v>
      </c>
      <c r="F259" s="171" t="s">
        <v>149</v>
      </c>
      <c r="H259" s="172">
        <v>18.314</v>
      </c>
      <c r="L259" s="169"/>
      <c r="M259" s="173"/>
      <c r="N259" s="174"/>
      <c r="O259" s="174"/>
      <c r="P259" s="174"/>
      <c r="Q259" s="174"/>
      <c r="R259" s="174"/>
      <c r="S259" s="174"/>
      <c r="T259" s="175"/>
      <c r="AT259" s="170" t="s">
        <v>139</v>
      </c>
      <c r="AU259" s="170" t="s">
        <v>78</v>
      </c>
      <c r="AV259" s="14" t="s">
        <v>81</v>
      </c>
      <c r="AW259" s="14" t="s">
        <v>26</v>
      </c>
      <c r="AX259" s="14" t="s">
        <v>69</v>
      </c>
      <c r="AY259" s="170" t="s">
        <v>115</v>
      </c>
    </row>
    <row r="260" spans="1:65" s="13" customFormat="1">
      <c r="B260" s="161"/>
      <c r="D260" s="162" t="s">
        <v>139</v>
      </c>
      <c r="E260" s="163" t="s">
        <v>1</v>
      </c>
      <c r="F260" s="164" t="s">
        <v>150</v>
      </c>
      <c r="H260" s="165">
        <v>39.6</v>
      </c>
      <c r="L260" s="161"/>
      <c r="M260" s="166"/>
      <c r="N260" s="167"/>
      <c r="O260" s="167"/>
      <c r="P260" s="167"/>
      <c r="Q260" s="167"/>
      <c r="R260" s="167"/>
      <c r="S260" s="167"/>
      <c r="T260" s="168"/>
      <c r="AT260" s="163" t="s">
        <v>139</v>
      </c>
      <c r="AU260" s="163" t="s">
        <v>78</v>
      </c>
      <c r="AV260" s="13" t="s">
        <v>78</v>
      </c>
      <c r="AW260" s="13" t="s">
        <v>26</v>
      </c>
      <c r="AX260" s="13" t="s">
        <v>69</v>
      </c>
      <c r="AY260" s="163" t="s">
        <v>115</v>
      </c>
    </row>
    <row r="261" spans="1:65" s="14" customFormat="1">
      <c r="B261" s="169"/>
      <c r="D261" s="162" t="s">
        <v>139</v>
      </c>
      <c r="E261" s="170" t="s">
        <v>1</v>
      </c>
      <c r="F261" s="171" t="s">
        <v>151</v>
      </c>
      <c r="H261" s="172">
        <v>39.6</v>
      </c>
      <c r="L261" s="169"/>
      <c r="M261" s="173"/>
      <c r="N261" s="174"/>
      <c r="O261" s="174"/>
      <c r="P261" s="174"/>
      <c r="Q261" s="174"/>
      <c r="R261" s="174"/>
      <c r="S261" s="174"/>
      <c r="T261" s="175"/>
      <c r="AT261" s="170" t="s">
        <v>139</v>
      </c>
      <c r="AU261" s="170" t="s">
        <v>78</v>
      </c>
      <c r="AV261" s="14" t="s">
        <v>81</v>
      </c>
      <c r="AW261" s="14" t="s">
        <v>26</v>
      </c>
      <c r="AX261" s="14" t="s">
        <v>69</v>
      </c>
      <c r="AY261" s="170" t="s">
        <v>115</v>
      </c>
    </row>
    <row r="262" spans="1:65" s="15" customFormat="1">
      <c r="B262" s="176"/>
      <c r="D262" s="162" t="s">
        <v>139</v>
      </c>
      <c r="E262" s="177" t="s">
        <v>1</v>
      </c>
      <c r="F262" s="178" t="s">
        <v>152</v>
      </c>
      <c r="H262" s="179">
        <v>154.95400000000001</v>
      </c>
      <c r="L262" s="176"/>
      <c r="M262" s="180"/>
      <c r="N262" s="181"/>
      <c r="O262" s="181"/>
      <c r="P262" s="181"/>
      <c r="Q262" s="181"/>
      <c r="R262" s="181"/>
      <c r="S262" s="181"/>
      <c r="T262" s="182"/>
      <c r="AT262" s="177" t="s">
        <v>139</v>
      </c>
      <c r="AU262" s="177" t="s">
        <v>78</v>
      </c>
      <c r="AV262" s="15" t="s">
        <v>122</v>
      </c>
      <c r="AW262" s="15" t="s">
        <v>26</v>
      </c>
      <c r="AX262" s="15" t="s">
        <v>74</v>
      </c>
      <c r="AY262" s="177" t="s">
        <v>115</v>
      </c>
    </row>
    <row r="263" spans="1:65" s="2" customFormat="1" ht="24.2" customHeight="1">
      <c r="A263" s="29"/>
      <c r="B263" s="147"/>
      <c r="C263" s="148" t="s">
        <v>137</v>
      </c>
      <c r="D263" s="148" t="s">
        <v>118</v>
      </c>
      <c r="E263" s="149" t="s">
        <v>207</v>
      </c>
      <c r="F263" s="150" t="s">
        <v>208</v>
      </c>
      <c r="G263" s="151" t="s">
        <v>121</v>
      </c>
      <c r="H263" s="152">
        <v>1.736</v>
      </c>
      <c r="I263" s="153"/>
      <c r="J263" s="153">
        <f>ROUND(I263*H263,2)</f>
        <v>0</v>
      </c>
      <c r="K263" s="154"/>
      <c r="L263" s="30"/>
      <c r="M263" s="193" t="s">
        <v>1</v>
      </c>
      <c r="N263" s="194" t="s">
        <v>35</v>
      </c>
      <c r="O263" s="195">
        <v>1.1020000000000001</v>
      </c>
      <c r="P263" s="195">
        <f>O263*H263</f>
        <v>1.9130720000000001</v>
      </c>
      <c r="Q263" s="195">
        <v>0</v>
      </c>
      <c r="R263" s="195">
        <f>Q263*H263</f>
        <v>0</v>
      </c>
      <c r="S263" s="195">
        <v>0</v>
      </c>
      <c r="T263" s="196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9" t="s">
        <v>137</v>
      </c>
      <c r="AT263" s="159" t="s">
        <v>118</v>
      </c>
      <c r="AU263" s="159" t="s">
        <v>78</v>
      </c>
      <c r="AY263" s="17" t="s">
        <v>115</v>
      </c>
      <c r="BE263" s="160">
        <f>IF(N263="základní",J263,0)</f>
        <v>0</v>
      </c>
      <c r="BF263" s="160">
        <f>IF(N263="snížená",J263,0)</f>
        <v>0</v>
      </c>
      <c r="BG263" s="160">
        <f>IF(N263="zákl. přenesená",J263,0)</f>
        <v>0</v>
      </c>
      <c r="BH263" s="160">
        <f>IF(N263="sníž. přenesená",J263,0)</f>
        <v>0</v>
      </c>
      <c r="BI263" s="160">
        <f>IF(N263="nulová",J263,0)</f>
        <v>0</v>
      </c>
      <c r="BJ263" s="17" t="s">
        <v>78</v>
      </c>
      <c r="BK263" s="160">
        <f>ROUND(I263*H263,2)</f>
        <v>0</v>
      </c>
      <c r="BL263" s="17" t="s">
        <v>137</v>
      </c>
      <c r="BM263" s="159" t="s">
        <v>209</v>
      </c>
    </row>
    <row r="264" spans="1:65" s="2" customFormat="1" ht="6.95" customHeight="1">
      <c r="A264" s="29"/>
      <c r="B264" s="44"/>
      <c r="C264" s="45"/>
      <c r="D264" s="45"/>
      <c r="E264" s="45"/>
      <c r="F264" s="45"/>
      <c r="G264" s="45"/>
      <c r="H264" s="45"/>
      <c r="I264" s="45"/>
      <c r="J264" s="45"/>
      <c r="K264" s="45"/>
      <c r="L264" s="30"/>
      <c r="M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</row>
  </sheetData>
  <autoFilter ref="C123:K263" xr:uid="{00000000-0009-0000-0000-000001000000}"/>
  <mergeCells count="8">
    <mergeCell ref="E114:H114"/>
    <mergeCell ref="E116:H116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10"/>
  <sheetViews>
    <sheetView showGridLines="0" workbookViewId="0">
      <selection activeCell="F21" sqref="F20:F2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62.2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7" t="s">
        <v>80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84</v>
      </c>
      <c r="L4" s="20"/>
      <c r="M4" s="91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32" t="str">
        <f>'Rekapitulace stavby'!K6</f>
        <v>Rekonstrukce podlah v Domově Slunovrat I. etapa</v>
      </c>
      <c r="F7" s="233"/>
      <c r="G7" s="233"/>
      <c r="H7" s="233"/>
      <c r="L7" s="20"/>
    </row>
    <row r="8" spans="1:46" s="2" customFormat="1" ht="12" customHeight="1">
      <c r="A8" s="29"/>
      <c r="B8" s="30"/>
      <c r="C8" s="29"/>
      <c r="D8" s="26" t="s">
        <v>85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3" t="s">
        <v>210</v>
      </c>
      <c r="F9" s="234"/>
      <c r="G9" s="234"/>
      <c r="H9" s="23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259</v>
      </c>
      <c r="G12" s="29"/>
      <c r="H12" s="29"/>
      <c r="I12" s="26" t="s">
        <v>18</v>
      </c>
      <c r="J12" s="52">
        <f>'Rekapitulace stavby'!AN8</f>
        <v>44168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19</v>
      </c>
      <c r="E14" s="29"/>
      <c r="F14" s="29"/>
      <c r="G14" s="29"/>
      <c r="H14" s="29"/>
      <c r="I14" s="26" t="s">
        <v>20</v>
      </c>
      <c r="J14" s="24" t="s">
        <v>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260</v>
      </c>
      <c r="F15" s="29"/>
      <c r="G15" s="29"/>
      <c r="H15" s="29"/>
      <c r="I15" s="26" t="s">
        <v>22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23</v>
      </c>
      <c r="E17" s="29"/>
      <c r="F17" s="29"/>
      <c r="G17" s="29"/>
      <c r="H17" s="29"/>
      <c r="I17" s="26" t="s">
        <v>20</v>
      </c>
      <c r="J17" s="24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"/>
      <c r="F18" s="29"/>
      <c r="G18" s="29"/>
      <c r="H18" s="29"/>
      <c r="I18" s="26" t="s">
        <v>22</v>
      </c>
      <c r="J18" s="24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24</v>
      </c>
      <c r="E20" s="29"/>
      <c r="F20" s="29"/>
      <c r="G20" s="29"/>
      <c r="H20" s="29"/>
      <c r="I20" s="26" t="s">
        <v>20</v>
      </c>
      <c r="J20" s="24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22</v>
      </c>
      <c r="J21" s="24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27</v>
      </c>
      <c r="E23" s="29"/>
      <c r="F23" s="29"/>
      <c r="G23" s="29"/>
      <c r="H23" s="29"/>
      <c r="I23" s="26" t="s">
        <v>20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22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28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28" t="s">
        <v>1</v>
      </c>
      <c r="F27" s="228"/>
      <c r="G27" s="228"/>
      <c r="H27" s="22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4" t="s">
        <v>87</v>
      </c>
      <c r="E30" s="29"/>
      <c r="F30" s="29"/>
      <c r="G30" s="29"/>
      <c r="H30" s="29"/>
      <c r="I30" s="29"/>
      <c r="J30" s="95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6" t="s">
        <v>88</v>
      </c>
      <c r="E31" s="29"/>
      <c r="F31" s="29"/>
      <c r="G31" s="29"/>
      <c r="H31" s="29"/>
      <c r="I31" s="29"/>
      <c r="J31" s="95">
        <f>J103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7" t="s">
        <v>29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31</v>
      </c>
      <c r="G34" s="29"/>
      <c r="H34" s="29"/>
      <c r="I34" s="33" t="s">
        <v>30</v>
      </c>
      <c r="J34" s="33" t="s">
        <v>32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8" t="s">
        <v>33</v>
      </c>
      <c r="E35" s="26" t="s">
        <v>34</v>
      </c>
      <c r="F35" s="99">
        <f>ROUND((SUM(BE103:BE104) + SUM(BE124:BE209)),  2)</f>
        <v>0</v>
      </c>
      <c r="G35" s="29"/>
      <c r="H35" s="29"/>
      <c r="I35" s="100">
        <v>0.21</v>
      </c>
      <c r="J35" s="99">
        <f>ROUND(((SUM(BE103:BE104) + SUM(BE124:BE209))*I35),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35</v>
      </c>
      <c r="F36" s="99">
        <f>ROUND((SUM(BF103:BF104) + SUM(BF124:BF209)),  2)</f>
        <v>0</v>
      </c>
      <c r="G36" s="29"/>
      <c r="H36" s="29"/>
      <c r="I36" s="100">
        <v>0.15</v>
      </c>
      <c r="J36" s="99">
        <f>ROUND(((SUM(BF103:BF104) + SUM(BF124:BF209))*I36),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36</v>
      </c>
      <c r="F37" s="99">
        <f>ROUND((SUM(BG103:BG104) + SUM(BG124:BG209)),  2)</f>
        <v>0</v>
      </c>
      <c r="G37" s="29"/>
      <c r="H37" s="29"/>
      <c r="I37" s="100">
        <v>0.21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6" t="s">
        <v>37</v>
      </c>
      <c r="F38" s="99">
        <f>ROUND((SUM(BH103:BH104) + SUM(BH124:BH209)),  2)</f>
        <v>0</v>
      </c>
      <c r="G38" s="29"/>
      <c r="H38" s="29"/>
      <c r="I38" s="100">
        <v>0.15</v>
      </c>
      <c r="J38" s="99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6" t="s">
        <v>38</v>
      </c>
      <c r="F39" s="99">
        <f>ROUND((SUM(BI103:BI104) + SUM(BI124:BI209)),  2)</f>
        <v>0</v>
      </c>
      <c r="G39" s="29"/>
      <c r="H39" s="29"/>
      <c r="I39" s="100">
        <v>0</v>
      </c>
      <c r="J39" s="99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1"/>
      <c r="D41" s="102" t="s">
        <v>39</v>
      </c>
      <c r="E41" s="57"/>
      <c r="F41" s="57"/>
      <c r="G41" s="103" t="s">
        <v>40</v>
      </c>
      <c r="H41" s="104" t="s">
        <v>41</v>
      </c>
      <c r="I41" s="57"/>
      <c r="J41" s="105">
        <f>SUM(J32:J39)</f>
        <v>0</v>
      </c>
      <c r="K41" s="10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44</v>
      </c>
      <c r="E61" s="32"/>
      <c r="F61" s="107" t="s">
        <v>45</v>
      </c>
      <c r="G61" s="42" t="s">
        <v>44</v>
      </c>
      <c r="H61" s="32"/>
      <c r="I61" s="32"/>
      <c r="J61" s="108" t="s">
        <v>45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44</v>
      </c>
      <c r="E76" s="32"/>
      <c r="F76" s="107" t="s">
        <v>45</v>
      </c>
      <c r="G76" s="42" t="s">
        <v>44</v>
      </c>
      <c r="H76" s="32"/>
      <c r="I76" s="32"/>
      <c r="J76" s="108" t="s">
        <v>45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21" t="s">
        <v>89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2" t="str">
        <f>E7</f>
        <v>Rekonstrukce podlah v Domově Slunovrat I. etapa</v>
      </c>
      <c r="F85" s="233"/>
      <c r="G85" s="233"/>
      <c r="H85" s="23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3" t="str">
        <f>E9</f>
        <v>2 - 2.NP</v>
      </c>
      <c r="F87" s="234"/>
      <c r="G87" s="234"/>
      <c r="H87" s="23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17</v>
      </c>
      <c r="D89" s="29"/>
      <c r="E89" s="29"/>
      <c r="F89" s="24" t="str">
        <f>F12</f>
        <v>Na Mlýnici 203/5, 702 00 Ostrava Přívoz</v>
      </c>
      <c r="G89" s="29"/>
      <c r="H89" s="29"/>
      <c r="I89" s="26" t="s">
        <v>18</v>
      </c>
      <c r="J89" s="52">
        <f>IF(J12="","",J12)</f>
        <v>44168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6" t="s">
        <v>19</v>
      </c>
      <c r="D91" s="29"/>
      <c r="E91" s="29"/>
      <c r="F91" s="24" t="str">
        <f>E15</f>
        <v>Domov Slunovrat, Ostrava-Přívoz, p.o.</v>
      </c>
      <c r="G91" s="29"/>
      <c r="H91" s="29"/>
      <c r="I91" s="26" t="s">
        <v>24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6" t="s">
        <v>23</v>
      </c>
      <c r="D92" s="29"/>
      <c r="E92" s="29"/>
      <c r="F92" s="24" t="str">
        <f>IF(E18="","",E18)</f>
        <v/>
      </c>
      <c r="G92" s="29"/>
      <c r="H92" s="29"/>
      <c r="I92" s="26" t="s">
        <v>27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9" t="s">
        <v>90</v>
      </c>
      <c r="D94" s="101"/>
      <c r="E94" s="101"/>
      <c r="F94" s="101"/>
      <c r="G94" s="101"/>
      <c r="H94" s="101"/>
      <c r="I94" s="101"/>
      <c r="J94" s="110" t="s">
        <v>91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1" t="s">
        <v>92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93</v>
      </c>
    </row>
    <row r="97" spans="1:31" s="9" customFormat="1" ht="24.95" customHeight="1">
      <c r="B97" s="112"/>
      <c r="D97" s="113" t="s">
        <v>94</v>
      </c>
      <c r="E97" s="114"/>
      <c r="F97" s="114"/>
      <c r="G97" s="114"/>
      <c r="H97" s="114"/>
      <c r="I97" s="114"/>
      <c r="J97" s="115">
        <f>J125</f>
        <v>0</v>
      </c>
      <c r="L97" s="112"/>
    </row>
    <row r="98" spans="1:31" s="10" customFormat="1" ht="19.899999999999999" customHeight="1">
      <c r="B98" s="116"/>
      <c r="D98" s="117" t="s">
        <v>95</v>
      </c>
      <c r="E98" s="118"/>
      <c r="F98" s="118"/>
      <c r="G98" s="118"/>
      <c r="H98" s="118"/>
      <c r="I98" s="118"/>
      <c r="J98" s="119">
        <f>J126</f>
        <v>0</v>
      </c>
      <c r="L98" s="116"/>
    </row>
    <row r="99" spans="1:31" s="9" customFormat="1" ht="24.95" customHeight="1">
      <c r="B99" s="112"/>
      <c r="D99" s="113" t="s">
        <v>96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31" s="10" customFormat="1" ht="19.899999999999999" customHeight="1">
      <c r="B100" s="116"/>
      <c r="D100" s="117" t="s">
        <v>97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9.25" customHeight="1">
      <c r="A103" s="29"/>
      <c r="B103" s="30"/>
      <c r="C103" s="111" t="s">
        <v>98</v>
      </c>
      <c r="D103" s="29"/>
      <c r="E103" s="29"/>
      <c r="F103" s="29"/>
      <c r="G103" s="29"/>
      <c r="H103" s="29"/>
      <c r="I103" s="29"/>
      <c r="J103" s="120">
        <v>0</v>
      </c>
      <c r="K103" s="29"/>
      <c r="L103" s="39"/>
      <c r="N103" s="121" t="s">
        <v>33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18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9.25" customHeight="1">
      <c r="A105" s="29"/>
      <c r="B105" s="30"/>
      <c r="C105" s="122" t="s">
        <v>99</v>
      </c>
      <c r="D105" s="101"/>
      <c r="E105" s="101"/>
      <c r="F105" s="101"/>
      <c r="G105" s="101"/>
      <c r="H105" s="101"/>
      <c r="I105" s="101"/>
      <c r="J105" s="123">
        <f>ROUND(J96+J103,2)</f>
        <v>0</v>
      </c>
      <c r="K105" s="101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21" t="s">
        <v>100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6" t="s">
        <v>14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32" t="str">
        <f>E7</f>
        <v>Rekonstrukce podlah v Domově Slunovrat I. etapa</v>
      </c>
      <c r="F114" s="233"/>
      <c r="G114" s="233"/>
      <c r="H114" s="233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6" t="s">
        <v>85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203" t="str">
        <f>E9</f>
        <v>2 - 2.NP</v>
      </c>
      <c r="F116" s="234"/>
      <c r="G116" s="234"/>
      <c r="H116" s="234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6" t="s">
        <v>17</v>
      </c>
      <c r="D118" s="29"/>
      <c r="E118" s="29"/>
      <c r="F118" s="24" t="str">
        <f>F12</f>
        <v>Na Mlýnici 203/5, 702 00 Ostrava Přívoz</v>
      </c>
      <c r="G118" s="29"/>
      <c r="H118" s="29"/>
      <c r="I118" s="26" t="s">
        <v>18</v>
      </c>
      <c r="J118" s="52">
        <f>IF(J12="","",J12)</f>
        <v>44168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6" t="s">
        <v>19</v>
      </c>
      <c r="D120" s="29"/>
      <c r="E120" s="29"/>
      <c r="F120" s="24" t="str">
        <f>E15</f>
        <v>Domov Slunovrat, Ostrava-Přívoz, p.o.</v>
      </c>
      <c r="G120" s="29"/>
      <c r="H120" s="29"/>
      <c r="I120" s="26" t="s">
        <v>24</v>
      </c>
      <c r="J120" s="27" t="str">
        <f>E21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6" t="s">
        <v>23</v>
      </c>
      <c r="D121" s="29"/>
      <c r="E121" s="29"/>
      <c r="F121" s="24" t="str">
        <f>IF(E18="","",E18)</f>
        <v/>
      </c>
      <c r="G121" s="29"/>
      <c r="H121" s="29"/>
      <c r="I121" s="26" t="s">
        <v>27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4"/>
      <c r="B123" s="125"/>
      <c r="C123" s="126" t="s">
        <v>101</v>
      </c>
      <c r="D123" s="127" t="s">
        <v>54</v>
      </c>
      <c r="E123" s="127" t="s">
        <v>50</v>
      </c>
      <c r="F123" s="127" t="s">
        <v>51</v>
      </c>
      <c r="G123" s="127" t="s">
        <v>102</v>
      </c>
      <c r="H123" s="127" t="s">
        <v>103</v>
      </c>
      <c r="I123" s="127" t="s">
        <v>104</v>
      </c>
      <c r="J123" s="128" t="s">
        <v>91</v>
      </c>
      <c r="K123" s="129" t="s">
        <v>105</v>
      </c>
      <c r="L123" s="130"/>
      <c r="M123" s="59" t="s">
        <v>1</v>
      </c>
      <c r="N123" s="60" t="s">
        <v>33</v>
      </c>
      <c r="O123" s="60" t="s">
        <v>106</v>
      </c>
      <c r="P123" s="60" t="s">
        <v>107</v>
      </c>
      <c r="Q123" s="60" t="s">
        <v>108</v>
      </c>
      <c r="R123" s="60" t="s">
        <v>109</v>
      </c>
      <c r="S123" s="60" t="s">
        <v>110</v>
      </c>
      <c r="T123" s="61" t="s">
        <v>111</v>
      </c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</row>
    <row r="124" spans="1:65" s="2" customFormat="1" ht="22.9" customHeight="1">
      <c r="A124" s="29"/>
      <c r="B124" s="30"/>
      <c r="C124" s="66" t="s">
        <v>112</v>
      </c>
      <c r="D124" s="29"/>
      <c r="E124" s="29"/>
      <c r="F124" s="29"/>
      <c r="G124" s="29"/>
      <c r="H124" s="29"/>
      <c r="I124" s="29"/>
      <c r="J124" s="131">
        <f>BK124</f>
        <v>0</v>
      </c>
      <c r="K124" s="29"/>
      <c r="L124" s="30"/>
      <c r="M124" s="62"/>
      <c r="N124" s="53"/>
      <c r="O124" s="63"/>
      <c r="P124" s="132">
        <f>P125+P130</f>
        <v>102.341982</v>
      </c>
      <c r="Q124" s="63"/>
      <c r="R124" s="132">
        <f>R125+R130</f>
        <v>1.1168936</v>
      </c>
      <c r="S124" s="63"/>
      <c r="T124" s="133">
        <f>T125+T130</f>
        <v>0.27440000000000003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7" t="s">
        <v>68</v>
      </c>
      <c r="AU124" s="17" t="s">
        <v>93</v>
      </c>
      <c r="BK124" s="134">
        <f>BK125+BK130</f>
        <v>0</v>
      </c>
    </row>
    <row r="125" spans="1:65" s="12" customFormat="1" ht="25.9" customHeight="1">
      <c r="B125" s="135"/>
      <c r="D125" s="136" t="s">
        <v>68</v>
      </c>
      <c r="E125" s="137" t="s">
        <v>113</v>
      </c>
      <c r="F125" s="137" t="s">
        <v>114</v>
      </c>
      <c r="J125" s="138">
        <f>BK125</f>
        <v>0</v>
      </c>
      <c r="L125" s="135"/>
      <c r="M125" s="139"/>
      <c r="N125" s="140"/>
      <c r="O125" s="140"/>
      <c r="P125" s="141">
        <f>P126</f>
        <v>6.0310000000000002E-2</v>
      </c>
      <c r="Q125" s="140"/>
      <c r="R125" s="141">
        <f>R126</f>
        <v>0</v>
      </c>
      <c r="S125" s="140"/>
      <c r="T125" s="142">
        <f>T126</f>
        <v>0</v>
      </c>
      <c r="AR125" s="136" t="s">
        <v>74</v>
      </c>
      <c r="AT125" s="143" t="s">
        <v>68</v>
      </c>
      <c r="AU125" s="143" t="s">
        <v>69</v>
      </c>
      <c r="AY125" s="136" t="s">
        <v>115</v>
      </c>
      <c r="BK125" s="144">
        <f>BK126</f>
        <v>0</v>
      </c>
    </row>
    <row r="126" spans="1:65" s="12" customFormat="1" ht="22.9" customHeight="1">
      <c r="B126" s="135"/>
      <c r="D126" s="136" t="s">
        <v>68</v>
      </c>
      <c r="E126" s="145" t="s">
        <v>116</v>
      </c>
      <c r="F126" s="145" t="s">
        <v>117</v>
      </c>
      <c r="J126" s="146">
        <f>BK126</f>
        <v>0</v>
      </c>
      <c r="L126" s="135"/>
      <c r="M126" s="139"/>
      <c r="N126" s="140"/>
      <c r="O126" s="140"/>
      <c r="P126" s="141">
        <f>SUM(P127:P129)</f>
        <v>6.0310000000000002E-2</v>
      </c>
      <c r="Q126" s="140"/>
      <c r="R126" s="141">
        <f>SUM(R127:R129)</f>
        <v>0</v>
      </c>
      <c r="S126" s="140"/>
      <c r="T126" s="142">
        <f>SUM(T127:T129)</f>
        <v>0</v>
      </c>
      <c r="AR126" s="136" t="s">
        <v>74</v>
      </c>
      <c r="AT126" s="143" t="s">
        <v>68</v>
      </c>
      <c r="AU126" s="143" t="s">
        <v>74</v>
      </c>
      <c r="AY126" s="136" t="s">
        <v>115</v>
      </c>
      <c r="BK126" s="144">
        <f>SUM(BK127:BK129)</f>
        <v>0</v>
      </c>
    </row>
    <row r="127" spans="1:65" s="2" customFormat="1" ht="24.2" customHeight="1">
      <c r="A127" s="29"/>
      <c r="B127" s="147"/>
      <c r="C127" s="148" t="s">
        <v>74</v>
      </c>
      <c r="D127" s="148" t="s">
        <v>118</v>
      </c>
      <c r="E127" s="149" t="s">
        <v>119</v>
      </c>
      <c r="F127" s="150" t="s">
        <v>120</v>
      </c>
      <c r="G127" s="151" t="s">
        <v>121</v>
      </c>
      <c r="H127" s="152">
        <v>0.32600000000000001</v>
      </c>
      <c r="I127" s="153"/>
      <c r="J127" s="153">
        <f>ROUND(I127*H127,2)</f>
        <v>0</v>
      </c>
      <c r="K127" s="154"/>
      <c r="L127" s="30"/>
      <c r="M127" s="155" t="s">
        <v>1</v>
      </c>
      <c r="N127" s="156" t="s">
        <v>35</v>
      </c>
      <c r="O127" s="157">
        <v>0.125</v>
      </c>
      <c r="P127" s="157">
        <f>O127*H127</f>
        <v>4.0750000000000001E-2</v>
      </c>
      <c r="Q127" s="157">
        <v>0</v>
      </c>
      <c r="R127" s="157">
        <f>Q127*H127</f>
        <v>0</v>
      </c>
      <c r="S127" s="157">
        <v>0</v>
      </c>
      <c r="T127" s="158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9" t="s">
        <v>122</v>
      </c>
      <c r="AT127" s="159" t="s">
        <v>118</v>
      </c>
      <c r="AU127" s="159" t="s">
        <v>78</v>
      </c>
      <c r="AY127" s="17" t="s">
        <v>115</v>
      </c>
      <c r="BE127" s="160">
        <f>IF(N127="základní",J127,0)</f>
        <v>0</v>
      </c>
      <c r="BF127" s="160">
        <f>IF(N127="snížená",J127,0)</f>
        <v>0</v>
      </c>
      <c r="BG127" s="160">
        <f>IF(N127="zákl. přenesená",J127,0)</f>
        <v>0</v>
      </c>
      <c r="BH127" s="160">
        <f>IF(N127="sníž. přenesená",J127,0)</f>
        <v>0</v>
      </c>
      <c r="BI127" s="160">
        <f>IF(N127="nulová",J127,0)</f>
        <v>0</v>
      </c>
      <c r="BJ127" s="17" t="s">
        <v>78</v>
      </c>
      <c r="BK127" s="160">
        <f>ROUND(I127*H127,2)</f>
        <v>0</v>
      </c>
      <c r="BL127" s="17" t="s">
        <v>122</v>
      </c>
      <c r="BM127" s="159" t="s">
        <v>211</v>
      </c>
    </row>
    <row r="128" spans="1:65" s="2" customFormat="1" ht="24.2" customHeight="1">
      <c r="A128" s="29"/>
      <c r="B128" s="147"/>
      <c r="C128" s="148" t="s">
        <v>78</v>
      </c>
      <c r="D128" s="148" t="s">
        <v>118</v>
      </c>
      <c r="E128" s="149" t="s">
        <v>124</v>
      </c>
      <c r="F128" s="150" t="s">
        <v>125</v>
      </c>
      <c r="G128" s="151" t="s">
        <v>121</v>
      </c>
      <c r="H128" s="152">
        <v>3.26</v>
      </c>
      <c r="I128" s="153"/>
      <c r="J128" s="153">
        <f>ROUND(I128*H128,2)</f>
        <v>0</v>
      </c>
      <c r="K128" s="154"/>
      <c r="L128" s="30"/>
      <c r="M128" s="155" t="s">
        <v>1</v>
      </c>
      <c r="N128" s="156" t="s">
        <v>35</v>
      </c>
      <c r="O128" s="157">
        <v>6.0000000000000001E-3</v>
      </c>
      <c r="P128" s="157">
        <f>O128*H128</f>
        <v>1.9559999999999998E-2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9" t="s">
        <v>122</v>
      </c>
      <c r="AT128" s="159" t="s">
        <v>118</v>
      </c>
      <c r="AU128" s="159" t="s">
        <v>78</v>
      </c>
      <c r="AY128" s="17" t="s">
        <v>115</v>
      </c>
      <c r="BE128" s="160">
        <f>IF(N128="základní",J128,0)</f>
        <v>0</v>
      </c>
      <c r="BF128" s="160">
        <f>IF(N128="snížená",J128,0)</f>
        <v>0</v>
      </c>
      <c r="BG128" s="160">
        <f>IF(N128="zákl. přenesená",J128,0)</f>
        <v>0</v>
      </c>
      <c r="BH128" s="160">
        <f>IF(N128="sníž. přenesená",J128,0)</f>
        <v>0</v>
      </c>
      <c r="BI128" s="160">
        <f>IF(N128="nulová",J128,0)</f>
        <v>0</v>
      </c>
      <c r="BJ128" s="17" t="s">
        <v>78</v>
      </c>
      <c r="BK128" s="160">
        <f>ROUND(I128*H128,2)</f>
        <v>0</v>
      </c>
      <c r="BL128" s="17" t="s">
        <v>122</v>
      </c>
      <c r="BM128" s="159" t="s">
        <v>212</v>
      </c>
    </row>
    <row r="129" spans="1:65" s="2" customFormat="1" ht="24.2" customHeight="1">
      <c r="A129" s="29"/>
      <c r="B129" s="147"/>
      <c r="C129" s="148" t="s">
        <v>81</v>
      </c>
      <c r="D129" s="148" t="s">
        <v>118</v>
      </c>
      <c r="E129" s="149" t="s">
        <v>127</v>
      </c>
      <c r="F129" s="150" t="s">
        <v>128</v>
      </c>
      <c r="G129" s="151" t="s">
        <v>121</v>
      </c>
      <c r="H129" s="152">
        <v>0.32600000000000001</v>
      </c>
      <c r="I129" s="153"/>
      <c r="J129" s="153">
        <f>ROUND(I129*H129,2)</f>
        <v>0</v>
      </c>
      <c r="K129" s="154"/>
      <c r="L129" s="30"/>
      <c r="M129" s="155" t="s">
        <v>1</v>
      </c>
      <c r="N129" s="156" t="s">
        <v>35</v>
      </c>
      <c r="O129" s="157">
        <v>0</v>
      </c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122</v>
      </c>
      <c r="AT129" s="159" t="s">
        <v>118</v>
      </c>
      <c r="AU129" s="159" t="s">
        <v>78</v>
      </c>
      <c r="AY129" s="17" t="s">
        <v>115</v>
      </c>
      <c r="BE129" s="160">
        <f>IF(N129="základní",J129,0)</f>
        <v>0</v>
      </c>
      <c r="BF129" s="160">
        <f>IF(N129="snížená",J129,0)</f>
        <v>0</v>
      </c>
      <c r="BG129" s="160">
        <f>IF(N129="zákl. přenesená",J129,0)</f>
        <v>0</v>
      </c>
      <c r="BH129" s="160">
        <f>IF(N129="sníž. přenesená",J129,0)</f>
        <v>0</v>
      </c>
      <c r="BI129" s="160">
        <f>IF(N129="nulová",J129,0)</f>
        <v>0</v>
      </c>
      <c r="BJ129" s="17" t="s">
        <v>78</v>
      </c>
      <c r="BK129" s="160">
        <f>ROUND(I129*H129,2)</f>
        <v>0</v>
      </c>
      <c r="BL129" s="17" t="s">
        <v>122</v>
      </c>
      <c r="BM129" s="159" t="s">
        <v>213</v>
      </c>
    </row>
    <row r="130" spans="1:65" s="12" customFormat="1" ht="25.9" customHeight="1">
      <c r="B130" s="135"/>
      <c r="D130" s="136" t="s">
        <v>68</v>
      </c>
      <c r="E130" s="137" t="s">
        <v>130</v>
      </c>
      <c r="F130" s="137" t="s">
        <v>131</v>
      </c>
      <c r="J130" s="138">
        <f>BK130</f>
        <v>0</v>
      </c>
      <c r="L130" s="135"/>
      <c r="M130" s="139"/>
      <c r="N130" s="140"/>
      <c r="O130" s="140"/>
      <c r="P130" s="141">
        <f>P131</f>
        <v>102.281672</v>
      </c>
      <c r="Q130" s="140"/>
      <c r="R130" s="141">
        <f>R131</f>
        <v>1.1168936</v>
      </c>
      <c r="S130" s="140"/>
      <c r="T130" s="142">
        <f>T131</f>
        <v>0.27440000000000003</v>
      </c>
      <c r="AR130" s="136" t="s">
        <v>78</v>
      </c>
      <c r="AT130" s="143" t="s">
        <v>68</v>
      </c>
      <c r="AU130" s="143" t="s">
        <v>69</v>
      </c>
      <c r="AY130" s="136" t="s">
        <v>115</v>
      </c>
      <c r="BK130" s="144">
        <f>BK131</f>
        <v>0</v>
      </c>
    </row>
    <row r="131" spans="1:65" s="12" customFormat="1" ht="22.9" customHeight="1">
      <c r="B131" s="135"/>
      <c r="D131" s="136" t="s">
        <v>68</v>
      </c>
      <c r="E131" s="145" t="s">
        <v>132</v>
      </c>
      <c r="F131" s="145" t="s">
        <v>133</v>
      </c>
      <c r="J131" s="146">
        <f>BK131</f>
        <v>0</v>
      </c>
      <c r="L131" s="135"/>
      <c r="M131" s="139"/>
      <c r="N131" s="140"/>
      <c r="O131" s="140"/>
      <c r="P131" s="141">
        <f>SUM(P132:P209)</f>
        <v>102.281672</v>
      </c>
      <c r="Q131" s="140"/>
      <c r="R131" s="141">
        <f>SUM(R132:R209)</f>
        <v>1.1168936</v>
      </c>
      <c r="S131" s="140"/>
      <c r="T131" s="142">
        <f>SUM(T132:T209)</f>
        <v>0.27440000000000003</v>
      </c>
      <c r="AR131" s="136" t="s">
        <v>78</v>
      </c>
      <c r="AT131" s="143" t="s">
        <v>68</v>
      </c>
      <c r="AU131" s="143" t="s">
        <v>74</v>
      </c>
      <c r="AY131" s="136" t="s">
        <v>115</v>
      </c>
      <c r="BK131" s="144">
        <f>SUM(BK132:BK209)</f>
        <v>0</v>
      </c>
    </row>
    <row r="132" spans="1:65" s="2" customFormat="1" ht="14.45" customHeight="1">
      <c r="A132" s="29"/>
      <c r="B132" s="147"/>
      <c r="C132" s="148" t="s">
        <v>122</v>
      </c>
      <c r="D132" s="148" t="s">
        <v>118</v>
      </c>
      <c r="E132" s="149" t="s">
        <v>134</v>
      </c>
      <c r="F132" s="150" t="s">
        <v>135</v>
      </c>
      <c r="G132" s="151" t="s">
        <v>136</v>
      </c>
      <c r="H132" s="152">
        <v>99.68</v>
      </c>
      <c r="I132" s="153"/>
      <c r="J132" s="153">
        <f>ROUND(I132*H132,2)</f>
        <v>0</v>
      </c>
      <c r="K132" s="154"/>
      <c r="L132" s="30"/>
      <c r="M132" s="155" t="s">
        <v>1</v>
      </c>
      <c r="N132" s="156" t="s">
        <v>35</v>
      </c>
      <c r="O132" s="157">
        <v>2.4E-2</v>
      </c>
      <c r="P132" s="157">
        <f>O132*H132</f>
        <v>2.3923200000000002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137</v>
      </c>
      <c r="AT132" s="159" t="s">
        <v>118</v>
      </c>
      <c r="AU132" s="159" t="s">
        <v>78</v>
      </c>
      <c r="AY132" s="17" t="s">
        <v>115</v>
      </c>
      <c r="BE132" s="160">
        <f>IF(N132="základní",J132,0)</f>
        <v>0</v>
      </c>
      <c r="BF132" s="160">
        <f>IF(N132="snížená",J132,0)</f>
        <v>0</v>
      </c>
      <c r="BG132" s="160">
        <f>IF(N132="zákl. přenesená",J132,0)</f>
        <v>0</v>
      </c>
      <c r="BH132" s="160">
        <f>IF(N132="sníž. přenesená",J132,0)</f>
        <v>0</v>
      </c>
      <c r="BI132" s="160">
        <f>IF(N132="nulová",J132,0)</f>
        <v>0</v>
      </c>
      <c r="BJ132" s="17" t="s">
        <v>78</v>
      </c>
      <c r="BK132" s="160">
        <f>ROUND(I132*H132,2)</f>
        <v>0</v>
      </c>
      <c r="BL132" s="17" t="s">
        <v>137</v>
      </c>
      <c r="BM132" s="159" t="s">
        <v>214</v>
      </c>
    </row>
    <row r="133" spans="1:65" s="13" customFormat="1">
      <c r="B133" s="161"/>
      <c r="D133" s="162" t="s">
        <v>139</v>
      </c>
      <c r="E133" s="163" t="s">
        <v>1</v>
      </c>
      <c r="F133" s="164" t="s">
        <v>140</v>
      </c>
      <c r="H133" s="165">
        <v>38.5</v>
      </c>
      <c r="L133" s="161"/>
      <c r="M133" s="166"/>
      <c r="N133" s="167"/>
      <c r="O133" s="167"/>
      <c r="P133" s="167"/>
      <c r="Q133" s="167"/>
      <c r="R133" s="167"/>
      <c r="S133" s="167"/>
      <c r="T133" s="168"/>
      <c r="AT133" s="163" t="s">
        <v>139</v>
      </c>
      <c r="AU133" s="163" t="s">
        <v>78</v>
      </c>
      <c r="AV133" s="13" t="s">
        <v>78</v>
      </c>
      <c r="AW133" s="13" t="s">
        <v>26</v>
      </c>
      <c r="AX133" s="13" t="s">
        <v>69</v>
      </c>
      <c r="AY133" s="163" t="s">
        <v>115</v>
      </c>
    </row>
    <row r="134" spans="1:65" s="14" customFormat="1">
      <c r="B134" s="169"/>
      <c r="D134" s="162" t="s">
        <v>139</v>
      </c>
      <c r="E134" s="170" t="s">
        <v>1</v>
      </c>
      <c r="F134" s="171" t="s">
        <v>141</v>
      </c>
      <c r="H134" s="172">
        <v>38.5</v>
      </c>
      <c r="L134" s="169"/>
      <c r="M134" s="173"/>
      <c r="N134" s="174"/>
      <c r="O134" s="174"/>
      <c r="P134" s="174"/>
      <c r="Q134" s="174"/>
      <c r="R134" s="174"/>
      <c r="S134" s="174"/>
      <c r="T134" s="175"/>
      <c r="AT134" s="170" t="s">
        <v>139</v>
      </c>
      <c r="AU134" s="170" t="s">
        <v>78</v>
      </c>
      <c r="AV134" s="14" t="s">
        <v>81</v>
      </c>
      <c r="AW134" s="14" t="s">
        <v>26</v>
      </c>
      <c r="AX134" s="14" t="s">
        <v>69</v>
      </c>
      <c r="AY134" s="170" t="s">
        <v>115</v>
      </c>
    </row>
    <row r="135" spans="1:65" s="13" customFormat="1">
      <c r="B135" s="161"/>
      <c r="D135" s="162" t="s">
        <v>139</v>
      </c>
      <c r="E135" s="163" t="s">
        <v>1</v>
      </c>
      <c r="F135" s="164" t="s">
        <v>215</v>
      </c>
      <c r="H135" s="165">
        <v>38.5</v>
      </c>
      <c r="L135" s="161"/>
      <c r="M135" s="166"/>
      <c r="N135" s="167"/>
      <c r="O135" s="167"/>
      <c r="P135" s="167"/>
      <c r="Q135" s="167"/>
      <c r="R135" s="167"/>
      <c r="S135" s="167"/>
      <c r="T135" s="168"/>
      <c r="AT135" s="163" t="s">
        <v>139</v>
      </c>
      <c r="AU135" s="163" t="s">
        <v>78</v>
      </c>
      <c r="AV135" s="13" t="s">
        <v>78</v>
      </c>
      <c r="AW135" s="13" t="s">
        <v>26</v>
      </c>
      <c r="AX135" s="13" t="s">
        <v>69</v>
      </c>
      <c r="AY135" s="163" t="s">
        <v>115</v>
      </c>
    </row>
    <row r="136" spans="1:65" s="14" customFormat="1">
      <c r="B136" s="169"/>
      <c r="D136" s="162" t="s">
        <v>139</v>
      </c>
      <c r="E136" s="170" t="s">
        <v>1</v>
      </c>
      <c r="F136" s="171" t="s">
        <v>216</v>
      </c>
      <c r="H136" s="172">
        <v>38.5</v>
      </c>
      <c r="L136" s="169"/>
      <c r="M136" s="173"/>
      <c r="N136" s="174"/>
      <c r="O136" s="174"/>
      <c r="P136" s="174"/>
      <c r="Q136" s="174"/>
      <c r="R136" s="174"/>
      <c r="S136" s="174"/>
      <c r="T136" s="175"/>
      <c r="AT136" s="170" t="s">
        <v>139</v>
      </c>
      <c r="AU136" s="170" t="s">
        <v>78</v>
      </c>
      <c r="AV136" s="14" t="s">
        <v>81</v>
      </c>
      <c r="AW136" s="14" t="s">
        <v>26</v>
      </c>
      <c r="AX136" s="14" t="s">
        <v>69</v>
      </c>
      <c r="AY136" s="170" t="s">
        <v>115</v>
      </c>
    </row>
    <row r="137" spans="1:65" s="13" customFormat="1">
      <c r="B137" s="161"/>
      <c r="D137" s="162" t="s">
        <v>139</v>
      </c>
      <c r="E137" s="163" t="s">
        <v>1</v>
      </c>
      <c r="F137" s="164" t="s">
        <v>217</v>
      </c>
      <c r="H137" s="165">
        <v>22.68</v>
      </c>
      <c r="L137" s="161"/>
      <c r="M137" s="166"/>
      <c r="N137" s="167"/>
      <c r="O137" s="167"/>
      <c r="P137" s="167"/>
      <c r="Q137" s="167"/>
      <c r="R137" s="167"/>
      <c r="S137" s="167"/>
      <c r="T137" s="168"/>
      <c r="AT137" s="163" t="s">
        <v>139</v>
      </c>
      <c r="AU137" s="163" t="s">
        <v>78</v>
      </c>
      <c r="AV137" s="13" t="s">
        <v>78</v>
      </c>
      <c r="AW137" s="13" t="s">
        <v>26</v>
      </c>
      <c r="AX137" s="13" t="s">
        <v>69</v>
      </c>
      <c r="AY137" s="163" t="s">
        <v>115</v>
      </c>
    </row>
    <row r="138" spans="1:65" s="14" customFormat="1">
      <c r="B138" s="169"/>
      <c r="D138" s="162" t="s">
        <v>139</v>
      </c>
      <c r="E138" s="170" t="s">
        <v>1</v>
      </c>
      <c r="F138" s="171" t="s">
        <v>218</v>
      </c>
      <c r="H138" s="172">
        <v>22.68</v>
      </c>
      <c r="L138" s="169"/>
      <c r="M138" s="173"/>
      <c r="N138" s="174"/>
      <c r="O138" s="174"/>
      <c r="P138" s="174"/>
      <c r="Q138" s="174"/>
      <c r="R138" s="174"/>
      <c r="S138" s="174"/>
      <c r="T138" s="175"/>
      <c r="AT138" s="170" t="s">
        <v>139</v>
      </c>
      <c r="AU138" s="170" t="s">
        <v>78</v>
      </c>
      <c r="AV138" s="14" t="s">
        <v>81</v>
      </c>
      <c r="AW138" s="14" t="s">
        <v>26</v>
      </c>
      <c r="AX138" s="14" t="s">
        <v>69</v>
      </c>
      <c r="AY138" s="170" t="s">
        <v>115</v>
      </c>
    </row>
    <row r="139" spans="1:65" s="15" customFormat="1">
      <c r="B139" s="176"/>
      <c r="D139" s="162" t="s">
        <v>139</v>
      </c>
      <c r="E139" s="177" t="s">
        <v>1</v>
      </c>
      <c r="F139" s="178" t="s">
        <v>152</v>
      </c>
      <c r="H139" s="179">
        <v>99.68</v>
      </c>
      <c r="L139" s="176"/>
      <c r="M139" s="180"/>
      <c r="N139" s="181"/>
      <c r="O139" s="181"/>
      <c r="P139" s="181"/>
      <c r="Q139" s="181"/>
      <c r="R139" s="181"/>
      <c r="S139" s="181"/>
      <c r="T139" s="182"/>
      <c r="AT139" s="177" t="s">
        <v>139</v>
      </c>
      <c r="AU139" s="177" t="s">
        <v>78</v>
      </c>
      <c r="AV139" s="15" t="s">
        <v>122</v>
      </c>
      <c r="AW139" s="15" t="s">
        <v>26</v>
      </c>
      <c r="AX139" s="15" t="s">
        <v>74</v>
      </c>
      <c r="AY139" s="177" t="s">
        <v>115</v>
      </c>
    </row>
    <row r="140" spans="1:65" s="2" customFormat="1" ht="24.2" customHeight="1">
      <c r="A140" s="29"/>
      <c r="B140" s="147"/>
      <c r="C140" s="148" t="s">
        <v>153</v>
      </c>
      <c r="D140" s="148" t="s">
        <v>118</v>
      </c>
      <c r="E140" s="149" t="s">
        <v>154</v>
      </c>
      <c r="F140" s="150" t="s">
        <v>155</v>
      </c>
      <c r="G140" s="151" t="s">
        <v>136</v>
      </c>
      <c r="H140" s="152">
        <v>99.68</v>
      </c>
      <c r="I140" s="153"/>
      <c r="J140" s="153">
        <f>ROUND(I140*H140,2)</f>
        <v>0</v>
      </c>
      <c r="K140" s="154"/>
      <c r="L140" s="30"/>
      <c r="M140" s="155" t="s">
        <v>1</v>
      </c>
      <c r="N140" s="156" t="s">
        <v>35</v>
      </c>
      <c r="O140" s="157">
        <v>5.8000000000000003E-2</v>
      </c>
      <c r="P140" s="157">
        <f>O140*H140</f>
        <v>5.7814400000000008</v>
      </c>
      <c r="Q140" s="157">
        <v>6.9999999999999994E-5</v>
      </c>
      <c r="R140" s="157">
        <f>Q140*H140</f>
        <v>6.9775999999999996E-3</v>
      </c>
      <c r="S140" s="157">
        <v>0</v>
      </c>
      <c r="T140" s="158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137</v>
      </c>
      <c r="AT140" s="159" t="s">
        <v>118</v>
      </c>
      <c r="AU140" s="159" t="s">
        <v>78</v>
      </c>
      <c r="AY140" s="17" t="s">
        <v>115</v>
      </c>
      <c r="BE140" s="160">
        <f>IF(N140="základní",J140,0)</f>
        <v>0</v>
      </c>
      <c r="BF140" s="160">
        <f>IF(N140="snížená",J140,0)</f>
        <v>0</v>
      </c>
      <c r="BG140" s="160">
        <f>IF(N140="zákl. přenesená",J140,0)</f>
        <v>0</v>
      </c>
      <c r="BH140" s="160">
        <f>IF(N140="sníž. přenesená",J140,0)</f>
        <v>0</v>
      </c>
      <c r="BI140" s="160">
        <f>IF(N140="nulová",J140,0)</f>
        <v>0</v>
      </c>
      <c r="BJ140" s="17" t="s">
        <v>78</v>
      </c>
      <c r="BK140" s="160">
        <f>ROUND(I140*H140,2)</f>
        <v>0</v>
      </c>
      <c r="BL140" s="17" t="s">
        <v>137</v>
      </c>
      <c r="BM140" s="159" t="s">
        <v>219</v>
      </c>
    </row>
    <row r="141" spans="1:65" s="13" customFormat="1">
      <c r="B141" s="161"/>
      <c r="D141" s="162" t="s">
        <v>139</v>
      </c>
      <c r="E141" s="163" t="s">
        <v>1</v>
      </c>
      <c r="F141" s="164" t="s">
        <v>140</v>
      </c>
      <c r="H141" s="165">
        <v>38.5</v>
      </c>
      <c r="L141" s="161"/>
      <c r="M141" s="166"/>
      <c r="N141" s="167"/>
      <c r="O141" s="167"/>
      <c r="P141" s="167"/>
      <c r="Q141" s="167"/>
      <c r="R141" s="167"/>
      <c r="S141" s="167"/>
      <c r="T141" s="168"/>
      <c r="AT141" s="163" t="s">
        <v>139</v>
      </c>
      <c r="AU141" s="163" t="s">
        <v>78</v>
      </c>
      <c r="AV141" s="13" t="s">
        <v>78</v>
      </c>
      <c r="AW141" s="13" t="s">
        <v>26</v>
      </c>
      <c r="AX141" s="13" t="s">
        <v>69</v>
      </c>
      <c r="AY141" s="163" t="s">
        <v>115</v>
      </c>
    </row>
    <row r="142" spans="1:65" s="14" customFormat="1">
      <c r="B142" s="169"/>
      <c r="D142" s="162" t="s">
        <v>139</v>
      </c>
      <c r="E142" s="170" t="s">
        <v>1</v>
      </c>
      <c r="F142" s="171" t="s">
        <v>141</v>
      </c>
      <c r="H142" s="172">
        <v>38.5</v>
      </c>
      <c r="L142" s="169"/>
      <c r="M142" s="173"/>
      <c r="N142" s="174"/>
      <c r="O142" s="174"/>
      <c r="P142" s="174"/>
      <c r="Q142" s="174"/>
      <c r="R142" s="174"/>
      <c r="S142" s="174"/>
      <c r="T142" s="175"/>
      <c r="AT142" s="170" t="s">
        <v>139</v>
      </c>
      <c r="AU142" s="170" t="s">
        <v>78</v>
      </c>
      <c r="AV142" s="14" t="s">
        <v>81</v>
      </c>
      <c r="AW142" s="14" t="s">
        <v>26</v>
      </c>
      <c r="AX142" s="14" t="s">
        <v>69</v>
      </c>
      <c r="AY142" s="170" t="s">
        <v>115</v>
      </c>
    </row>
    <row r="143" spans="1:65" s="13" customFormat="1">
      <c r="B143" s="161"/>
      <c r="D143" s="162" t="s">
        <v>139</v>
      </c>
      <c r="E143" s="163" t="s">
        <v>1</v>
      </c>
      <c r="F143" s="164" t="s">
        <v>215</v>
      </c>
      <c r="H143" s="165">
        <v>38.5</v>
      </c>
      <c r="L143" s="161"/>
      <c r="M143" s="166"/>
      <c r="N143" s="167"/>
      <c r="O143" s="167"/>
      <c r="P143" s="167"/>
      <c r="Q143" s="167"/>
      <c r="R143" s="167"/>
      <c r="S143" s="167"/>
      <c r="T143" s="168"/>
      <c r="AT143" s="163" t="s">
        <v>139</v>
      </c>
      <c r="AU143" s="163" t="s">
        <v>78</v>
      </c>
      <c r="AV143" s="13" t="s">
        <v>78</v>
      </c>
      <c r="AW143" s="13" t="s">
        <v>26</v>
      </c>
      <c r="AX143" s="13" t="s">
        <v>69</v>
      </c>
      <c r="AY143" s="163" t="s">
        <v>115</v>
      </c>
    </row>
    <row r="144" spans="1:65" s="14" customFormat="1">
      <c r="B144" s="169"/>
      <c r="D144" s="162" t="s">
        <v>139</v>
      </c>
      <c r="E144" s="170" t="s">
        <v>1</v>
      </c>
      <c r="F144" s="171" t="s">
        <v>216</v>
      </c>
      <c r="H144" s="172">
        <v>38.5</v>
      </c>
      <c r="L144" s="169"/>
      <c r="M144" s="173"/>
      <c r="N144" s="174"/>
      <c r="O144" s="174"/>
      <c r="P144" s="174"/>
      <c r="Q144" s="174"/>
      <c r="R144" s="174"/>
      <c r="S144" s="174"/>
      <c r="T144" s="175"/>
      <c r="AT144" s="170" t="s">
        <v>139</v>
      </c>
      <c r="AU144" s="170" t="s">
        <v>78</v>
      </c>
      <c r="AV144" s="14" t="s">
        <v>81</v>
      </c>
      <c r="AW144" s="14" t="s">
        <v>26</v>
      </c>
      <c r="AX144" s="14" t="s">
        <v>69</v>
      </c>
      <c r="AY144" s="170" t="s">
        <v>115</v>
      </c>
    </row>
    <row r="145" spans="1:65" s="13" customFormat="1">
      <c r="B145" s="161"/>
      <c r="D145" s="162" t="s">
        <v>139</v>
      </c>
      <c r="E145" s="163" t="s">
        <v>1</v>
      </c>
      <c r="F145" s="164" t="s">
        <v>217</v>
      </c>
      <c r="H145" s="165">
        <v>22.68</v>
      </c>
      <c r="L145" s="161"/>
      <c r="M145" s="166"/>
      <c r="N145" s="167"/>
      <c r="O145" s="167"/>
      <c r="P145" s="167"/>
      <c r="Q145" s="167"/>
      <c r="R145" s="167"/>
      <c r="S145" s="167"/>
      <c r="T145" s="168"/>
      <c r="AT145" s="163" t="s">
        <v>139</v>
      </c>
      <c r="AU145" s="163" t="s">
        <v>78</v>
      </c>
      <c r="AV145" s="13" t="s">
        <v>78</v>
      </c>
      <c r="AW145" s="13" t="s">
        <v>26</v>
      </c>
      <c r="AX145" s="13" t="s">
        <v>69</v>
      </c>
      <c r="AY145" s="163" t="s">
        <v>115</v>
      </c>
    </row>
    <row r="146" spans="1:65" s="14" customFormat="1">
      <c r="B146" s="169"/>
      <c r="D146" s="162" t="s">
        <v>139</v>
      </c>
      <c r="E146" s="170" t="s">
        <v>1</v>
      </c>
      <c r="F146" s="171" t="s">
        <v>218</v>
      </c>
      <c r="H146" s="172">
        <v>22.68</v>
      </c>
      <c r="L146" s="169"/>
      <c r="M146" s="173"/>
      <c r="N146" s="174"/>
      <c r="O146" s="174"/>
      <c r="P146" s="174"/>
      <c r="Q146" s="174"/>
      <c r="R146" s="174"/>
      <c r="S146" s="174"/>
      <c r="T146" s="175"/>
      <c r="AT146" s="170" t="s">
        <v>139</v>
      </c>
      <c r="AU146" s="170" t="s">
        <v>78</v>
      </c>
      <c r="AV146" s="14" t="s">
        <v>81</v>
      </c>
      <c r="AW146" s="14" t="s">
        <v>26</v>
      </c>
      <c r="AX146" s="14" t="s">
        <v>69</v>
      </c>
      <c r="AY146" s="170" t="s">
        <v>115</v>
      </c>
    </row>
    <row r="147" spans="1:65" s="15" customFormat="1">
      <c r="B147" s="176"/>
      <c r="D147" s="162" t="s">
        <v>139</v>
      </c>
      <c r="E147" s="177" t="s">
        <v>1</v>
      </c>
      <c r="F147" s="178" t="s">
        <v>152</v>
      </c>
      <c r="H147" s="179">
        <v>99.68</v>
      </c>
      <c r="L147" s="176"/>
      <c r="M147" s="180"/>
      <c r="N147" s="181"/>
      <c r="O147" s="181"/>
      <c r="P147" s="181"/>
      <c r="Q147" s="181"/>
      <c r="R147" s="181"/>
      <c r="S147" s="181"/>
      <c r="T147" s="182"/>
      <c r="AT147" s="177" t="s">
        <v>139</v>
      </c>
      <c r="AU147" s="177" t="s">
        <v>78</v>
      </c>
      <c r="AV147" s="15" t="s">
        <v>122</v>
      </c>
      <c r="AW147" s="15" t="s">
        <v>26</v>
      </c>
      <c r="AX147" s="15" t="s">
        <v>74</v>
      </c>
      <c r="AY147" s="177" t="s">
        <v>115</v>
      </c>
    </row>
    <row r="148" spans="1:65" s="2" customFormat="1" ht="24.2" customHeight="1">
      <c r="A148" s="29"/>
      <c r="B148" s="147"/>
      <c r="C148" s="148" t="s">
        <v>157</v>
      </c>
      <c r="D148" s="148" t="s">
        <v>118</v>
      </c>
      <c r="E148" s="149" t="s">
        <v>158</v>
      </c>
      <c r="F148" s="150" t="s">
        <v>159</v>
      </c>
      <c r="G148" s="151" t="s">
        <v>136</v>
      </c>
      <c r="H148" s="152">
        <v>99.68</v>
      </c>
      <c r="I148" s="153"/>
      <c r="J148" s="153">
        <f>ROUND(I148*H148,2)</f>
        <v>0</v>
      </c>
      <c r="K148" s="154"/>
      <c r="L148" s="30"/>
      <c r="M148" s="155" t="s">
        <v>1</v>
      </c>
      <c r="N148" s="156" t="s">
        <v>35</v>
      </c>
      <c r="O148" s="157">
        <v>0.245</v>
      </c>
      <c r="P148" s="157">
        <f>O148*H148</f>
        <v>24.421600000000002</v>
      </c>
      <c r="Q148" s="157">
        <v>7.4999999999999997E-3</v>
      </c>
      <c r="R148" s="157">
        <f>Q148*H148</f>
        <v>0.74760000000000004</v>
      </c>
      <c r="S148" s="157">
        <v>0</v>
      </c>
      <c r="T148" s="158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137</v>
      </c>
      <c r="AT148" s="159" t="s">
        <v>118</v>
      </c>
      <c r="AU148" s="159" t="s">
        <v>78</v>
      </c>
      <c r="AY148" s="17" t="s">
        <v>115</v>
      </c>
      <c r="BE148" s="160">
        <f>IF(N148="základní",J148,0)</f>
        <v>0</v>
      </c>
      <c r="BF148" s="160">
        <f>IF(N148="snížená",J148,0)</f>
        <v>0</v>
      </c>
      <c r="BG148" s="160">
        <f>IF(N148="zákl. přenesená",J148,0)</f>
        <v>0</v>
      </c>
      <c r="BH148" s="160">
        <f>IF(N148="sníž. přenesená",J148,0)</f>
        <v>0</v>
      </c>
      <c r="BI148" s="160">
        <f>IF(N148="nulová",J148,0)</f>
        <v>0</v>
      </c>
      <c r="BJ148" s="17" t="s">
        <v>78</v>
      </c>
      <c r="BK148" s="160">
        <f>ROUND(I148*H148,2)</f>
        <v>0</v>
      </c>
      <c r="BL148" s="17" t="s">
        <v>137</v>
      </c>
      <c r="BM148" s="159" t="s">
        <v>220</v>
      </c>
    </row>
    <row r="149" spans="1:65" s="13" customFormat="1">
      <c r="B149" s="161"/>
      <c r="D149" s="162" t="s">
        <v>139</v>
      </c>
      <c r="E149" s="163" t="s">
        <v>1</v>
      </c>
      <c r="F149" s="164" t="s">
        <v>140</v>
      </c>
      <c r="H149" s="165">
        <v>38.5</v>
      </c>
      <c r="L149" s="161"/>
      <c r="M149" s="166"/>
      <c r="N149" s="167"/>
      <c r="O149" s="167"/>
      <c r="P149" s="167"/>
      <c r="Q149" s="167"/>
      <c r="R149" s="167"/>
      <c r="S149" s="167"/>
      <c r="T149" s="168"/>
      <c r="AT149" s="163" t="s">
        <v>139</v>
      </c>
      <c r="AU149" s="163" t="s">
        <v>78</v>
      </c>
      <c r="AV149" s="13" t="s">
        <v>78</v>
      </c>
      <c r="AW149" s="13" t="s">
        <v>26</v>
      </c>
      <c r="AX149" s="13" t="s">
        <v>69</v>
      </c>
      <c r="AY149" s="163" t="s">
        <v>115</v>
      </c>
    </row>
    <row r="150" spans="1:65" s="14" customFormat="1">
      <c r="B150" s="169"/>
      <c r="D150" s="162" t="s">
        <v>139</v>
      </c>
      <c r="E150" s="170" t="s">
        <v>1</v>
      </c>
      <c r="F150" s="171" t="s">
        <v>141</v>
      </c>
      <c r="H150" s="172">
        <v>38.5</v>
      </c>
      <c r="L150" s="169"/>
      <c r="M150" s="173"/>
      <c r="N150" s="174"/>
      <c r="O150" s="174"/>
      <c r="P150" s="174"/>
      <c r="Q150" s="174"/>
      <c r="R150" s="174"/>
      <c r="S150" s="174"/>
      <c r="T150" s="175"/>
      <c r="AT150" s="170" t="s">
        <v>139</v>
      </c>
      <c r="AU150" s="170" t="s">
        <v>78</v>
      </c>
      <c r="AV150" s="14" t="s">
        <v>81</v>
      </c>
      <c r="AW150" s="14" t="s">
        <v>26</v>
      </c>
      <c r="AX150" s="14" t="s">
        <v>69</v>
      </c>
      <c r="AY150" s="170" t="s">
        <v>115</v>
      </c>
    </row>
    <row r="151" spans="1:65" s="13" customFormat="1">
      <c r="B151" s="161"/>
      <c r="D151" s="162" t="s">
        <v>139</v>
      </c>
      <c r="E151" s="163" t="s">
        <v>1</v>
      </c>
      <c r="F151" s="164" t="s">
        <v>215</v>
      </c>
      <c r="H151" s="165">
        <v>38.5</v>
      </c>
      <c r="L151" s="161"/>
      <c r="M151" s="166"/>
      <c r="N151" s="167"/>
      <c r="O151" s="167"/>
      <c r="P151" s="167"/>
      <c r="Q151" s="167"/>
      <c r="R151" s="167"/>
      <c r="S151" s="167"/>
      <c r="T151" s="168"/>
      <c r="AT151" s="163" t="s">
        <v>139</v>
      </c>
      <c r="AU151" s="163" t="s">
        <v>78</v>
      </c>
      <c r="AV151" s="13" t="s">
        <v>78</v>
      </c>
      <c r="AW151" s="13" t="s">
        <v>26</v>
      </c>
      <c r="AX151" s="13" t="s">
        <v>69</v>
      </c>
      <c r="AY151" s="163" t="s">
        <v>115</v>
      </c>
    </row>
    <row r="152" spans="1:65" s="14" customFormat="1">
      <c r="B152" s="169"/>
      <c r="D152" s="162" t="s">
        <v>139</v>
      </c>
      <c r="E152" s="170" t="s">
        <v>1</v>
      </c>
      <c r="F152" s="171" t="s">
        <v>216</v>
      </c>
      <c r="H152" s="172">
        <v>38.5</v>
      </c>
      <c r="L152" s="169"/>
      <c r="M152" s="173"/>
      <c r="N152" s="174"/>
      <c r="O152" s="174"/>
      <c r="P152" s="174"/>
      <c r="Q152" s="174"/>
      <c r="R152" s="174"/>
      <c r="S152" s="174"/>
      <c r="T152" s="175"/>
      <c r="AT152" s="170" t="s">
        <v>139</v>
      </c>
      <c r="AU152" s="170" t="s">
        <v>78</v>
      </c>
      <c r="AV152" s="14" t="s">
        <v>81</v>
      </c>
      <c r="AW152" s="14" t="s">
        <v>26</v>
      </c>
      <c r="AX152" s="14" t="s">
        <v>69</v>
      </c>
      <c r="AY152" s="170" t="s">
        <v>115</v>
      </c>
    </row>
    <row r="153" spans="1:65" s="13" customFormat="1">
      <c r="B153" s="161"/>
      <c r="D153" s="162" t="s">
        <v>139</v>
      </c>
      <c r="E153" s="163" t="s">
        <v>1</v>
      </c>
      <c r="F153" s="164" t="s">
        <v>217</v>
      </c>
      <c r="H153" s="165">
        <v>22.68</v>
      </c>
      <c r="L153" s="161"/>
      <c r="M153" s="166"/>
      <c r="N153" s="167"/>
      <c r="O153" s="167"/>
      <c r="P153" s="167"/>
      <c r="Q153" s="167"/>
      <c r="R153" s="167"/>
      <c r="S153" s="167"/>
      <c r="T153" s="168"/>
      <c r="AT153" s="163" t="s">
        <v>139</v>
      </c>
      <c r="AU153" s="163" t="s">
        <v>78</v>
      </c>
      <c r="AV153" s="13" t="s">
        <v>78</v>
      </c>
      <c r="AW153" s="13" t="s">
        <v>26</v>
      </c>
      <c r="AX153" s="13" t="s">
        <v>69</v>
      </c>
      <c r="AY153" s="163" t="s">
        <v>115</v>
      </c>
    </row>
    <row r="154" spans="1:65" s="14" customFormat="1">
      <c r="B154" s="169"/>
      <c r="D154" s="162" t="s">
        <v>139</v>
      </c>
      <c r="E154" s="170" t="s">
        <v>1</v>
      </c>
      <c r="F154" s="171" t="s">
        <v>218</v>
      </c>
      <c r="H154" s="172">
        <v>22.68</v>
      </c>
      <c r="L154" s="169"/>
      <c r="M154" s="173"/>
      <c r="N154" s="174"/>
      <c r="O154" s="174"/>
      <c r="P154" s="174"/>
      <c r="Q154" s="174"/>
      <c r="R154" s="174"/>
      <c r="S154" s="174"/>
      <c r="T154" s="175"/>
      <c r="AT154" s="170" t="s">
        <v>139</v>
      </c>
      <c r="AU154" s="170" t="s">
        <v>78</v>
      </c>
      <c r="AV154" s="14" t="s">
        <v>81</v>
      </c>
      <c r="AW154" s="14" t="s">
        <v>26</v>
      </c>
      <c r="AX154" s="14" t="s">
        <v>69</v>
      </c>
      <c r="AY154" s="170" t="s">
        <v>115</v>
      </c>
    </row>
    <row r="155" spans="1:65" s="15" customFormat="1">
      <c r="B155" s="176"/>
      <c r="D155" s="162" t="s">
        <v>139</v>
      </c>
      <c r="E155" s="177" t="s">
        <v>1</v>
      </c>
      <c r="F155" s="178" t="s">
        <v>152</v>
      </c>
      <c r="H155" s="179">
        <v>99.68</v>
      </c>
      <c r="L155" s="176"/>
      <c r="M155" s="180"/>
      <c r="N155" s="181"/>
      <c r="O155" s="181"/>
      <c r="P155" s="181"/>
      <c r="Q155" s="181"/>
      <c r="R155" s="181"/>
      <c r="S155" s="181"/>
      <c r="T155" s="182"/>
      <c r="AT155" s="177" t="s">
        <v>139</v>
      </c>
      <c r="AU155" s="177" t="s">
        <v>78</v>
      </c>
      <c r="AV155" s="15" t="s">
        <v>122</v>
      </c>
      <c r="AW155" s="15" t="s">
        <v>26</v>
      </c>
      <c r="AX155" s="15" t="s">
        <v>74</v>
      </c>
      <c r="AY155" s="177" t="s">
        <v>115</v>
      </c>
    </row>
    <row r="156" spans="1:65" s="2" customFormat="1" ht="24.2" customHeight="1">
      <c r="A156" s="29"/>
      <c r="B156" s="147"/>
      <c r="C156" s="148" t="s">
        <v>161</v>
      </c>
      <c r="D156" s="148" t="s">
        <v>118</v>
      </c>
      <c r="E156" s="149" t="s">
        <v>162</v>
      </c>
      <c r="F156" s="150" t="s">
        <v>163</v>
      </c>
      <c r="G156" s="151" t="s">
        <v>136</v>
      </c>
      <c r="H156" s="152">
        <v>99.68</v>
      </c>
      <c r="I156" s="153"/>
      <c r="J156" s="153">
        <f>ROUND(I156*H156,2)</f>
        <v>0</v>
      </c>
      <c r="K156" s="154"/>
      <c r="L156" s="30"/>
      <c r="M156" s="155" t="s">
        <v>1</v>
      </c>
      <c r="N156" s="156" t="s">
        <v>35</v>
      </c>
      <c r="O156" s="157">
        <v>0.105</v>
      </c>
      <c r="P156" s="157">
        <f>O156*H156</f>
        <v>10.4664</v>
      </c>
      <c r="Q156" s="157">
        <v>0</v>
      </c>
      <c r="R156" s="157">
        <f>Q156*H156</f>
        <v>0</v>
      </c>
      <c r="S156" s="157">
        <v>2.5000000000000001E-3</v>
      </c>
      <c r="T156" s="158">
        <f>S156*H156</f>
        <v>0.24920000000000003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137</v>
      </c>
      <c r="AT156" s="159" t="s">
        <v>118</v>
      </c>
      <c r="AU156" s="159" t="s">
        <v>78</v>
      </c>
      <c r="AY156" s="17" t="s">
        <v>115</v>
      </c>
      <c r="BE156" s="160">
        <f>IF(N156="základní",J156,0)</f>
        <v>0</v>
      </c>
      <c r="BF156" s="160">
        <f>IF(N156="snížená",J156,0)</f>
        <v>0</v>
      </c>
      <c r="BG156" s="160">
        <f>IF(N156="zákl. přenesená",J156,0)</f>
        <v>0</v>
      </c>
      <c r="BH156" s="160">
        <f>IF(N156="sníž. přenesená",J156,0)</f>
        <v>0</v>
      </c>
      <c r="BI156" s="160">
        <f>IF(N156="nulová",J156,0)</f>
        <v>0</v>
      </c>
      <c r="BJ156" s="17" t="s">
        <v>78</v>
      </c>
      <c r="BK156" s="160">
        <f>ROUND(I156*H156,2)</f>
        <v>0</v>
      </c>
      <c r="BL156" s="17" t="s">
        <v>137</v>
      </c>
      <c r="BM156" s="159" t="s">
        <v>221</v>
      </c>
    </row>
    <row r="157" spans="1:65" s="13" customFormat="1">
      <c r="B157" s="161"/>
      <c r="D157" s="162" t="s">
        <v>139</v>
      </c>
      <c r="E157" s="163" t="s">
        <v>1</v>
      </c>
      <c r="F157" s="164" t="s">
        <v>140</v>
      </c>
      <c r="H157" s="165">
        <v>38.5</v>
      </c>
      <c r="L157" s="161"/>
      <c r="M157" s="166"/>
      <c r="N157" s="167"/>
      <c r="O157" s="167"/>
      <c r="P157" s="167"/>
      <c r="Q157" s="167"/>
      <c r="R157" s="167"/>
      <c r="S157" s="167"/>
      <c r="T157" s="168"/>
      <c r="AT157" s="163" t="s">
        <v>139</v>
      </c>
      <c r="AU157" s="163" t="s">
        <v>78</v>
      </c>
      <c r="AV157" s="13" t="s">
        <v>78</v>
      </c>
      <c r="AW157" s="13" t="s">
        <v>26</v>
      </c>
      <c r="AX157" s="13" t="s">
        <v>69</v>
      </c>
      <c r="AY157" s="163" t="s">
        <v>115</v>
      </c>
    </row>
    <row r="158" spans="1:65" s="14" customFormat="1">
      <c r="B158" s="169"/>
      <c r="D158" s="162" t="s">
        <v>139</v>
      </c>
      <c r="E158" s="170" t="s">
        <v>1</v>
      </c>
      <c r="F158" s="171" t="s">
        <v>141</v>
      </c>
      <c r="H158" s="172">
        <v>38.5</v>
      </c>
      <c r="L158" s="169"/>
      <c r="M158" s="173"/>
      <c r="N158" s="174"/>
      <c r="O158" s="174"/>
      <c r="P158" s="174"/>
      <c r="Q158" s="174"/>
      <c r="R158" s="174"/>
      <c r="S158" s="174"/>
      <c r="T158" s="175"/>
      <c r="AT158" s="170" t="s">
        <v>139</v>
      </c>
      <c r="AU158" s="170" t="s">
        <v>78</v>
      </c>
      <c r="AV158" s="14" t="s">
        <v>81</v>
      </c>
      <c r="AW158" s="14" t="s">
        <v>26</v>
      </c>
      <c r="AX158" s="14" t="s">
        <v>69</v>
      </c>
      <c r="AY158" s="170" t="s">
        <v>115</v>
      </c>
    </row>
    <row r="159" spans="1:65" s="13" customFormat="1">
      <c r="B159" s="161"/>
      <c r="D159" s="162" t="s">
        <v>139</v>
      </c>
      <c r="E159" s="163" t="s">
        <v>1</v>
      </c>
      <c r="F159" s="164" t="s">
        <v>215</v>
      </c>
      <c r="H159" s="165">
        <v>38.5</v>
      </c>
      <c r="L159" s="161"/>
      <c r="M159" s="166"/>
      <c r="N159" s="167"/>
      <c r="O159" s="167"/>
      <c r="P159" s="167"/>
      <c r="Q159" s="167"/>
      <c r="R159" s="167"/>
      <c r="S159" s="167"/>
      <c r="T159" s="168"/>
      <c r="AT159" s="163" t="s">
        <v>139</v>
      </c>
      <c r="AU159" s="163" t="s">
        <v>78</v>
      </c>
      <c r="AV159" s="13" t="s">
        <v>78</v>
      </c>
      <c r="AW159" s="13" t="s">
        <v>26</v>
      </c>
      <c r="AX159" s="13" t="s">
        <v>69</v>
      </c>
      <c r="AY159" s="163" t="s">
        <v>115</v>
      </c>
    </row>
    <row r="160" spans="1:65" s="14" customFormat="1">
      <c r="B160" s="169"/>
      <c r="D160" s="162" t="s">
        <v>139</v>
      </c>
      <c r="E160" s="170" t="s">
        <v>1</v>
      </c>
      <c r="F160" s="171" t="s">
        <v>216</v>
      </c>
      <c r="H160" s="172">
        <v>38.5</v>
      </c>
      <c r="L160" s="169"/>
      <c r="M160" s="173"/>
      <c r="N160" s="174"/>
      <c r="O160" s="174"/>
      <c r="P160" s="174"/>
      <c r="Q160" s="174"/>
      <c r="R160" s="174"/>
      <c r="S160" s="174"/>
      <c r="T160" s="175"/>
      <c r="AT160" s="170" t="s">
        <v>139</v>
      </c>
      <c r="AU160" s="170" t="s">
        <v>78</v>
      </c>
      <c r="AV160" s="14" t="s">
        <v>81</v>
      </c>
      <c r="AW160" s="14" t="s">
        <v>26</v>
      </c>
      <c r="AX160" s="14" t="s">
        <v>69</v>
      </c>
      <c r="AY160" s="170" t="s">
        <v>115</v>
      </c>
    </row>
    <row r="161" spans="1:65" s="13" customFormat="1">
      <c r="B161" s="161"/>
      <c r="D161" s="162" t="s">
        <v>139</v>
      </c>
      <c r="E161" s="163" t="s">
        <v>1</v>
      </c>
      <c r="F161" s="164" t="s">
        <v>217</v>
      </c>
      <c r="H161" s="165">
        <v>22.68</v>
      </c>
      <c r="L161" s="161"/>
      <c r="M161" s="166"/>
      <c r="N161" s="167"/>
      <c r="O161" s="167"/>
      <c r="P161" s="167"/>
      <c r="Q161" s="167"/>
      <c r="R161" s="167"/>
      <c r="S161" s="167"/>
      <c r="T161" s="168"/>
      <c r="AT161" s="163" t="s">
        <v>139</v>
      </c>
      <c r="AU161" s="163" t="s">
        <v>78</v>
      </c>
      <c r="AV161" s="13" t="s">
        <v>78</v>
      </c>
      <c r="AW161" s="13" t="s">
        <v>26</v>
      </c>
      <c r="AX161" s="13" t="s">
        <v>69</v>
      </c>
      <c r="AY161" s="163" t="s">
        <v>115</v>
      </c>
    </row>
    <row r="162" spans="1:65" s="14" customFormat="1">
      <c r="B162" s="169"/>
      <c r="D162" s="162" t="s">
        <v>139</v>
      </c>
      <c r="E162" s="170" t="s">
        <v>1</v>
      </c>
      <c r="F162" s="171" t="s">
        <v>218</v>
      </c>
      <c r="H162" s="172">
        <v>22.68</v>
      </c>
      <c r="L162" s="169"/>
      <c r="M162" s="173"/>
      <c r="N162" s="174"/>
      <c r="O162" s="174"/>
      <c r="P162" s="174"/>
      <c r="Q162" s="174"/>
      <c r="R162" s="174"/>
      <c r="S162" s="174"/>
      <c r="T162" s="175"/>
      <c r="AT162" s="170" t="s">
        <v>139</v>
      </c>
      <c r="AU162" s="170" t="s">
        <v>78</v>
      </c>
      <c r="AV162" s="14" t="s">
        <v>81</v>
      </c>
      <c r="AW162" s="14" t="s">
        <v>26</v>
      </c>
      <c r="AX162" s="14" t="s">
        <v>69</v>
      </c>
      <c r="AY162" s="170" t="s">
        <v>115</v>
      </c>
    </row>
    <row r="163" spans="1:65" s="15" customFormat="1">
      <c r="B163" s="176"/>
      <c r="D163" s="162" t="s">
        <v>139</v>
      </c>
      <c r="E163" s="177" t="s">
        <v>1</v>
      </c>
      <c r="F163" s="178" t="s">
        <v>152</v>
      </c>
      <c r="H163" s="179">
        <v>99.68</v>
      </c>
      <c r="L163" s="176"/>
      <c r="M163" s="180"/>
      <c r="N163" s="181"/>
      <c r="O163" s="181"/>
      <c r="P163" s="181"/>
      <c r="Q163" s="181"/>
      <c r="R163" s="181"/>
      <c r="S163" s="181"/>
      <c r="T163" s="182"/>
      <c r="AT163" s="177" t="s">
        <v>139</v>
      </c>
      <c r="AU163" s="177" t="s">
        <v>78</v>
      </c>
      <c r="AV163" s="15" t="s">
        <v>122</v>
      </c>
      <c r="AW163" s="15" t="s">
        <v>26</v>
      </c>
      <c r="AX163" s="15" t="s">
        <v>74</v>
      </c>
      <c r="AY163" s="177" t="s">
        <v>115</v>
      </c>
    </row>
    <row r="164" spans="1:65" s="2" customFormat="1" ht="14.45" customHeight="1">
      <c r="A164" s="29"/>
      <c r="B164" s="147"/>
      <c r="C164" s="148" t="s">
        <v>165</v>
      </c>
      <c r="D164" s="148" t="s">
        <v>118</v>
      </c>
      <c r="E164" s="149" t="s">
        <v>166</v>
      </c>
      <c r="F164" s="150" t="s">
        <v>167</v>
      </c>
      <c r="G164" s="151" t="s">
        <v>136</v>
      </c>
      <c r="H164" s="152">
        <v>99.68</v>
      </c>
      <c r="I164" s="153"/>
      <c r="J164" s="153">
        <f>ROUND(I164*H164,2)</f>
        <v>0</v>
      </c>
      <c r="K164" s="154"/>
      <c r="L164" s="30"/>
      <c r="M164" s="155" t="s">
        <v>1</v>
      </c>
      <c r="N164" s="156" t="s">
        <v>35</v>
      </c>
      <c r="O164" s="157">
        <v>0.23300000000000001</v>
      </c>
      <c r="P164" s="157">
        <f>O164*H164</f>
        <v>23.225440000000003</v>
      </c>
      <c r="Q164" s="157">
        <v>2.9999999999999997E-4</v>
      </c>
      <c r="R164" s="157">
        <f>Q164*H164</f>
        <v>2.9904E-2</v>
      </c>
      <c r="S164" s="157">
        <v>0</v>
      </c>
      <c r="T164" s="158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137</v>
      </c>
      <c r="AT164" s="159" t="s">
        <v>118</v>
      </c>
      <c r="AU164" s="159" t="s">
        <v>78</v>
      </c>
      <c r="AY164" s="17" t="s">
        <v>115</v>
      </c>
      <c r="BE164" s="160">
        <f>IF(N164="základní",J164,0)</f>
        <v>0</v>
      </c>
      <c r="BF164" s="160">
        <f>IF(N164="snížená",J164,0)</f>
        <v>0</v>
      </c>
      <c r="BG164" s="160">
        <f>IF(N164="zákl. přenesená",J164,0)</f>
        <v>0</v>
      </c>
      <c r="BH164" s="160">
        <f>IF(N164="sníž. přenesená",J164,0)</f>
        <v>0</v>
      </c>
      <c r="BI164" s="160">
        <f>IF(N164="nulová",J164,0)</f>
        <v>0</v>
      </c>
      <c r="BJ164" s="17" t="s">
        <v>78</v>
      </c>
      <c r="BK164" s="160">
        <f>ROUND(I164*H164,2)</f>
        <v>0</v>
      </c>
      <c r="BL164" s="17" t="s">
        <v>137</v>
      </c>
      <c r="BM164" s="159" t="s">
        <v>222</v>
      </c>
    </row>
    <row r="165" spans="1:65" s="13" customFormat="1">
      <c r="B165" s="161"/>
      <c r="D165" s="162" t="s">
        <v>139</v>
      </c>
      <c r="E165" s="163" t="s">
        <v>1</v>
      </c>
      <c r="F165" s="164" t="s">
        <v>140</v>
      </c>
      <c r="H165" s="165">
        <v>38.5</v>
      </c>
      <c r="L165" s="161"/>
      <c r="M165" s="166"/>
      <c r="N165" s="167"/>
      <c r="O165" s="167"/>
      <c r="P165" s="167"/>
      <c r="Q165" s="167"/>
      <c r="R165" s="167"/>
      <c r="S165" s="167"/>
      <c r="T165" s="168"/>
      <c r="AT165" s="163" t="s">
        <v>139</v>
      </c>
      <c r="AU165" s="163" t="s">
        <v>78</v>
      </c>
      <c r="AV165" s="13" t="s">
        <v>78</v>
      </c>
      <c r="AW165" s="13" t="s">
        <v>26</v>
      </c>
      <c r="AX165" s="13" t="s">
        <v>69</v>
      </c>
      <c r="AY165" s="163" t="s">
        <v>115</v>
      </c>
    </row>
    <row r="166" spans="1:65" s="14" customFormat="1">
      <c r="B166" s="169"/>
      <c r="D166" s="162" t="s">
        <v>139</v>
      </c>
      <c r="E166" s="170" t="s">
        <v>1</v>
      </c>
      <c r="F166" s="171" t="s">
        <v>141</v>
      </c>
      <c r="H166" s="172">
        <v>38.5</v>
      </c>
      <c r="L166" s="169"/>
      <c r="M166" s="173"/>
      <c r="N166" s="174"/>
      <c r="O166" s="174"/>
      <c r="P166" s="174"/>
      <c r="Q166" s="174"/>
      <c r="R166" s="174"/>
      <c r="S166" s="174"/>
      <c r="T166" s="175"/>
      <c r="AT166" s="170" t="s">
        <v>139</v>
      </c>
      <c r="AU166" s="170" t="s">
        <v>78</v>
      </c>
      <c r="AV166" s="14" t="s">
        <v>81</v>
      </c>
      <c r="AW166" s="14" t="s">
        <v>26</v>
      </c>
      <c r="AX166" s="14" t="s">
        <v>69</v>
      </c>
      <c r="AY166" s="170" t="s">
        <v>115</v>
      </c>
    </row>
    <row r="167" spans="1:65" s="13" customFormat="1">
      <c r="B167" s="161"/>
      <c r="D167" s="162" t="s">
        <v>139</v>
      </c>
      <c r="E167" s="163" t="s">
        <v>1</v>
      </c>
      <c r="F167" s="164" t="s">
        <v>215</v>
      </c>
      <c r="H167" s="165">
        <v>38.5</v>
      </c>
      <c r="L167" s="161"/>
      <c r="M167" s="166"/>
      <c r="N167" s="167"/>
      <c r="O167" s="167"/>
      <c r="P167" s="167"/>
      <c r="Q167" s="167"/>
      <c r="R167" s="167"/>
      <c r="S167" s="167"/>
      <c r="T167" s="168"/>
      <c r="AT167" s="163" t="s">
        <v>139</v>
      </c>
      <c r="AU167" s="163" t="s">
        <v>78</v>
      </c>
      <c r="AV167" s="13" t="s">
        <v>78</v>
      </c>
      <c r="AW167" s="13" t="s">
        <v>26</v>
      </c>
      <c r="AX167" s="13" t="s">
        <v>69</v>
      </c>
      <c r="AY167" s="163" t="s">
        <v>115</v>
      </c>
    </row>
    <row r="168" spans="1:65" s="14" customFormat="1">
      <c r="B168" s="169"/>
      <c r="D168" s="162" t="s">
        <v>139</v>
      </c>
      <c r="E168" s="170" t="s">
        <v>1</v>
      </c>
      <c r="F168" s="171" t="s">
        <v>216</v>
      </c>
      <c r="H168" s="172">
        <v>38.5</v>
      </c>
      <c r="L168" s="169"/>
      <c r="M168" s="173"/>
      <c r="N168" s="174"/>
      <c r="O168" s="174"/>
      <c r="P168" s="174"/>
      <c r="Q168" s="174"/>
      <c r="R168" s="174"/>
      <c r="S168" s="174"/>
      <c r="T168" s="175"/>
      <c r="AT168" s="170" t="s">
        <v>139</v>
      </c>
      <c r="AU168" s="170" t="s">
        <v>78</v>
      </c>
      <c r="AV168" s="14" t="s">
        <v>81</v>
      </c>
      <c r="AW168" s="14" t="s">
        <v>26</v>
      </c>
      <c r="AX168" s="14" t="s">
        <v>69</v>
      </c>
      <c r="AY168" s="170" t="s">
        <v>115</v>
      </c>
    </row>
    <row r="169" spans="1:65" s="13" customFormat="1">
      <c r="B169" s="161"/>
      <c r="D169" s="162" t="s">
        <v>139</v>
      </c>
      <c r="E169" s="163" t="s">
        <v>1</v>
      </c>
      <c r="F169" s="164" t="s">
        <v>217</v>
      </c>
      <c r="H169" s="165">
        <v>22.68</v>
      </c>
      <c r="L169" s="161"/>
      <c r="M169" s="166"/>
      <c r="N169" s="167"/>
      <c r="O169" s="167"/>
      <c r="P169" s="167"/>
      <c r="Q169" s="167"/>
      <c r="R169" s="167"/>
      <c r="S169" s="167"/>
      <c r="T169" s="168"/>
      <c r="AT169" s="163" t="s">
        <v>139</v>
      </c>
      <c r="AU169" s="163" t="s">
        <v>78</v>
      </c>
      <c r="AV169" s="13" t="s">
        <v>78</v>
      </c>
      <c r="AW169" s="13" t="s">
        <v>26</v>
      </c>
      <c r="AX169" s="13" t="s">
        <v>69</v>
      </c>
      <c r="AY169" s="163" t="s">
        <v>115</v>
      </c>
    </row>
    <row r="170" spans="1:65" s="14" customFormat="1">
      <c r="B170" s="169"/>
      <c r="D170" s="162" t="s">
        <v>139</v>
      </c>
      <c r="E170" s="170" t="s">
        <v>1</v>
      </c>
      <c r="F170" s="171" t="s">
        <v>218</v>
      </c>
      <c r="H170" s="172">
        <v>22.68</v>
      </c>
      <c r="L170" s="169"/>
      <c r="M170" s="173"/>
      <c r="N170" s="174"/>
      <c r="O170" s="174"/>
      <c r="P170" s="174"/>
      <c r="Q170" s="174"/>
      <c r="R170" s="174"/>
      <c r="S170" s="174"/>
      <c r="T170" s="175"/>
      <c r="AT170" s="170" t="s">
        <v>139</v>
      </c>
      <c r="AU170" s="170" t="s">
        <v>78</v>
      </c>
      <c r="AV170" s="14" t="s">
        <v>81</v>
      </c>
      <c r="AW170" s="14" t="s">
        <v>26</v>
      </c>
      <c r="AX170" s="14" t="s">
        <v>69</v>
      </c>
      <c r="AY170" s="170" t="s">
        <v>115</v>
      </c>
    </row>
    <row r="171" spans="1:65" s="15" customFormat="1">
      <c r="B171" s="176"/>
      <c r="D171" s="162" t="s">
        <v>139</v>
      </c>
      <c r="E171" s="177" t="s">
        <v>1</v>
      </c>
      <c r="F171" s="178" t="s">
        <v>152</v>
      </c>
      <c r="H171" s="179">
        <v>99.68</v>
      </c>
      <c r="L171" s="176"/>
      <c r="M171" s="180"/>
      <c r="N171" s="181"/>
      <c r="O171" s="181"/>
      <c r="P171" s="181"/>
      <c r="Q171" s="181"/>
      <c r="R171" s="181"/>
      <c r="S171" s="181"/>
      <c r="T171" s="182"/>
      <c r="AT171" s="177" t="s">
        <v>139</v>
      </c>
      <c r="AU171" s="177" t="s">
        <v>78</v>
      </c>
      <c r="AV171" s="15" t="s">
        <v>122</v>
      </c>
      <c r="AW171" s="15" t="s">
        <v>26</v>
      </c>
      <c r="AX171" s="15" t="s">
        <v>74</v>
      </c>
      <c r="AY171" s="177" t="s">
        <v>115</v>
      </c>
    </row>
    <row r="172" spans="1:65" s="2" customFormat="1" ht="37.9" customHeight="1">
      <c r="A172" s="29"/>
      <c r="B172" s="147"/>
      <c r="C172" s="183" t="s">
        <v>169</v>
      </c>
      <c r="D172" s="183" t="s">
        <v>170</v>
      </c>
      <c r="E172" s="184" t="s">
        <v>171</v>
      </c>
      <c r="F172" s="185" t="s">
        <v>172</v>
      </c>
      <c r="G172" s="186" t="s">
        <v>136</v>
      </c>
      <c r="H172" s="187">
        <v>109.648</v>
      </c>
      <c r="I172" s="188"/>
      <c r="J172" s="188">
        <f>ROUND(I172*H172,2)</f>
        <v>0</v>
      </c>
      <c r="K172" s="189"/>
      <c r="L172" s="190"/>
      <c r="M172" s="191" t="s">
        <v>1</v>
      </c>
      <c r="N172" s="192" t="s">
        <v>35</v>
      </c>
      <c r="O172" s="157">
        <v>0</v>
      </c>
      <c r="P172" s="157">
        <f>O172*H172</f>
        <v>0</v>
      </c>
      <c r="Q172" s="157">
        <v>2.7499999999999998E-3</v>
      </c>
      <c r="R172" s="157">
        <f>Q172*H172</f>
        <v>0.30153199999999997</v>
      </c>
      <c r="S172" s="157">
        <v>0</v>
      </c>
      <c r="T172" s="158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9" t="s">
        <v>173</v>
      </c>
      <c r="AT172" s="159" t="s">
        <v>170</v>
      </c>
      <c r="AU172" s="159" t="s">
        <v>78</v>
      </c>
      <c r="AY172" s="17" t="s">
        <v>115</v>
      </c>
      <c r="BE172" s="160">
        <f>IF(N172="základní",J172,0)</f>
        <v>0</v>
      </c>
      <c r="BF172" s="160">
        <f>IF(N172="snížená",J172,0)</f>
        <v>0</v>
      </c>
      <c r="BG172" s="160">
        <f>IF(N172="zákl. přenesená",J172,0)</f>
        <v>0</v>
      </c>
      <c r="BH172" s="160">
        <f>IF(N172="sníž. přenesená",J172,0)</f>
        <v>0</v>
      </c>
      <c r="BI172" s="160">
        <f>IF(N172="nulová",J172,0)</f>
        <v>0</v>
      </c>
      <c r="BJ172" s="17" t="s">
        <v>78</v>
      </c>
      <c r="BK172" s="160">
        <f>ROUND(I172*H172,2)</f>
        <v>0</v>
      </c>
      <c r="BL172" s="17" t="s">
        <v>137</v>
      </c>
      <c r="BM172" s="159" t="s">
        <v>223</v>
      </c>
    </row>
    <row r="173" spans="1:65" s="13" customFormat="1">
      <c r="B173" s="161"/>
      <c r="D173" s="162" t="s">
        <v>139</v>
      </c>
      <c r="F173" s="164" t="s">
        <v>224</v>
      </c>
      <c r="H173" s="165">
        <v>109.648</v>
      </c>
      <c r="L173" s="161"/>
      <c r="M173" s="166"/>
      <c r="N173" s="167"/>
      <c r="O173" s="167"/>
      <c r="P173" s="167"/>
      <c r="Q173" s="167"/>
      <c r="R173" s="167"/>
      <c r="S173" s="167"/>
      <c r="T173" s="168"/>
      <c r="AT173" s="163" t="s">
        <v>139</v>
      </c>
      <c r="AU173" s="163" t="s">
        <v>78</v>
      </c>
      <c r="AV173" s="13" t="s">
        <v>78</v>
      </c>
      <c r="AW173" s="13" t="s">
        <v>3</v>
      </c>
      <c r="AX173" s="13" t="s">
        <v>74</v>
      </c>
      <c r="AY173" s="163" t="s">
        <v>115</v>
      </c>
    </row>
    <row r="174" spans="1:65" s="2" customFormat="1" ht="14.45" customHeight="1">
      <c r="A174" s="29"/>
      <c r="B174" s="147"/>
      <c r="C174" s="148" t="s">
        <v>176</v>
      </c>
      <c r="D174" s="148" t="s">
        <v>118</v>
      </c>
      <c r="E174" s="149" t="s">
        <v>177</v>
      </c>
      <c r="F174" s="150" t="s">
        <v>178</v>
      </c>
      <c r="G174" s="151" t="s">
        <v>179</v>
      </c>
      <c r="H174" s="152">
        <v>84</v>
      </c>
      <c r="I174" s="153"/>
      <c r="J174" s="153">
        <f>ROUND(I174*H174,2)</f>
        <v>0</v>
      </c>
      <c r="K174" s="154"/>
      <c r="L174" s="30"/>
      <c r="M174" s="155" t="s">
        <v>1</v>
      </c>
      <c r="N174" s="156" t="s">
        <v>35</v>
      </c>
      <c r="O174" s="157">
        <v>3.5000000000000003E-2</v>
      </c>
      <c r="P174" s="157">
        <f>O174*H174</f>
        <v>2.9400000000000004</v>
      </c>
      <c r="Q174" s="157">
        <v>0</v>
      </c>
      <c r="R174" s="157">
        <f>Q174*H174</f>
        <v>0</v>
      </c>
      <c r="S174" s="157">
        <v>2.9999999999999997E-4</v>
      </c>
      <c r="T174" s="158">
        <f>S174*H174</f>
        <v>2.5199999999999997E-2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137</v>
      </c>
      <c r="AT174" s="159" t="s">
        <v>118</v>
      </c>
      <c r="AU174" s="159" t="s">
        <v>78</v>
      </c>
      <c r="AY174" s="17" t="s">
        <v>115</v>
      </c>
      <c r="BE174" s="160">
        <f>IF(N174="základní",J174,0)</f>
        <v>0</v>
      </c>
      <c r="BF174" s="160">
        <f>IF(N174="snížená",J174,0)</f>
        <v>0</v>
      </c>
      <c r="BG174" s="160">
        <f>IF(N174="zákl. přenesená",J174,0)</f>
        <v>0</v>
      </c>
      <c r="BH174" s="160">
        <f>IF(N174="sníž. přenesená",J174,0)</f>
        <v>0</v>
      </c>
      <c r="BI174" s="160">
        <f>IF(N174="nulová",J174,0)</f>
        <v>0</v>
      </c>
      <c r="BJ174" s="17" t="s">
        <v>78</v>
      </c>
      <c r="BK174" s="160">
        <f>ROUND(I174*H174,2)</f>
        <v>0</v>
      </c>
      <c r="BL174" s="17" t="s">
        <v>137</v>
      </c>
      <c r="BM174" s="159" t="s">
        <v>225</v>
      </c>
    </row>
    <row r="175" spans="1:65" s="13" customFormat="1">
      <c r="B175" s="161"/>
      <c r="D175" s="162" t="s">
        <v>139</v>
      </c>
      <c r="E175" s="163" t="s">
        <v>1</v>
      </c>
      <c r="F175" s="164" t="s">
        <v>181</v>
      </c>
      <c r="H175" s="165">
        <v>36</v>
      </c>
      <c r="L175" s="161"/>
      <c r="M175" s="166"/>
      <c r="N175" s="167"/>
      <c r="O175" s="167"/>
      <c r="P175" s="167"/>
      <c r="Q175" s="167"/>
      <c r="R175" s="167"/>
      <c r="S175" s="167"/>
      <c r="T175" s="168"/>
      <c r="AT175" s="163" t="s">
        <v>139</v>
      </c>
      <c r="AU175" s="163" t="s">
        <v>78</v>
      </c>
      <c r="AV175" s="13" t="s">
        <v>78</v>
      </c>
      <c r="AW175" s="13" t="s">
        <v>26</v>
      </c>
      <c r="AX175" s="13" t="s">
        <v>69</v>
      </c>
      <c r="AY175" s="163" t="s">
        <v>115</v>
      </c>
    </row>
    <row r="176" spans="1:65" s="14" customFormat="1">
      <c r="B176" s="169"/>
      <c r="D176" s="162" t="s">
        <v>139</v>
      </c>
      <c r="E176" s="170" t="s">
        <v>1</v>
      </c>
      <c r="F176" s="171" t="s">
        <v>141</v>
      </c>
      <c r="H176" s="172">
        <v>36</v>
      </c>
      <c r="L176" s="169"/>
      <c r="M176" s="173"/>
      <c r="N176" s="174"/>
      <c r="O176" s="174"/>
      <c r="P176" s="174"/>
      <c r="Q176" s="174"/>
      <c r="R176" s="174"/>
      <c r="S176" s="174"/>
      <c r="T176" s="175"/>
      <c r="AT176" s="170" t="s">
        <v>139</v>
      </c>
      <c r="AU176" s="170" t="s">
        <v>78</v>
      </c>
      <c r="AV176" s="14" t="s">
        <v>81</v>
      </c>
      <c r="AW176" s="14" t="s">
        <v>26</v>
      </c>
      <c r="AX176" s="14" t="s">
        <v>69</v>
      </c>
      <c r="AY176" s="170" t="s">
        <v>115</v>
      </c>
    </row>
    <row r="177" spans="1:65" s="13" customFormat="1">
      <c r="B177" s="161"/>
      <c r="D177" s="162" t="s">
        <v>139</v>
      </c>
      <c r="E177" s="163" t="s">
        <v>1</v>
      </c>
      <c r="F177" s="164" t="s">
        <v>226</v>
      </c>
      <c r="H177" s="165">
        <v>28.8</v>
      </c>
      <c r="L177" s="161"/>
      <c r="M177" s="166"/>
      <c r="N177" s="167"/>
      <c r="O177" s="167"/>
      <c r="P177" s="167"/>
      <c r="Q177" s="167"/>
      <c r="R177" s="167"/>
      <c r="S177" s="167"/>
      <c r="T177" s="168"/>
      <c r="AT177" s="163" t="s">
        <v>139</v>
      </c>
      <c r="AU177" s="163" t="s">
        <v>78</v>
      </c>
      <c r="AV177" s="13" t="s">
        <v>78</v>
      </c>
      <c r="AW177" s="13" t="s">
        <v>26</v>
      </c>
      <c r="AX177" s="13" t="s">
        <v>69</v>
      </c>
      <c r="AY177" s="163" t="s">
        <v>115</v>
      </c>
    </row>
    <row r="178" spans="1:65" s="14" customFormat="1">
      <c r="B178" s="169"/>
      <c r="D178" s="162" t="s">
        <v>139</v>
      </c>
      <c r="E178" s="170" t="s">
        <v>1</v>
      </c>
      <c r="F178" s="171" t="s">
        <v>151</v>
      </c>
      <c r="H178" s="172">
        <v>28.8</v>
      </c>
      <c r="L178" s="169"/>
      <c r="M178" s="173"/>
      <c r="N178" s="174"/>
      <c r="O178" s="174"/>
      <c r="P178" s="174"/>
      <c r="Q178" s="174"/>
      <c r="R178" s="174"/>
      <c r="S178" s="174"/>
      <c r="T178" s="175"/>
      <c r="AT178" s="170" t="s">
        <v>139</v>
      </c>
      <c r="AU178" s="170" t="s">
        <v>78</v>
      </c>
      <c r="AV178" s="14" t="s">
        <v>81</v>
      </c>
      <c r="AW178" s="14" t="s">
        <v>26</v>
      </c>
      <c r="AX178" s="14" t="s">
        <v>69</v>
      </c>
      <c r="AY178" s="170" t="s">
        <v>115</v>
      </c>
    </row>
    <row r="179" spans="1:65" s="13" customFormat="1">
      <c r="B179" s="161"/>
      <c r="D179" s="162" t="s">
        <v>139</v>
      </c>
      <c r="E179" s="163" t="s">
        <v>1</v>
      </c>
      <c r="F179" s="164" t="s">
        <v>227</v>
      </c>
      <c r="H179" s="165">
        <v>19.2</v>
      </c>
      <c r="L179" s="161"/>
      <c r="M179" s="166"/>
      <c r="N179" s="167"/>
      <c r="O179" s="167"/>
      <c r="P179" s="167"/>
      <c r="Q179" s="167"/>
      <c r="R179" s="167"/>
      <c r="S179" s="167"/>
      <c r="T179" s="168"/>
      <c r="AT179" s="163" t="s">
        <v>139</v>
      </c>
      <c r="AU179" s="163" t="s">
        <v>78</v>
      </c>
      <c r="AV179" s="13" t="s">
        <v>78</v>
      </c>
      <c r="AW179" s="13" t="s">
        <v>26</v>
      </c>
      <c r="AX179" s="13" t="s">
        <v>69</v>
      </c>
      <c r="AY179" s="163" t="s">
        <v>115</v>
      </c>
    </row>
    <row r="180" spans="1:65" s="14" customFormat="1">
      <c r="B180" s="169"/>
      <c r="D180" s="162" t="s">
        <v>139</v>
      </c>
      <c r="E180" s="170" t="s">
        <v>1</v>
      </c>
      <c r="F180" s="171" t="s">
        <v>218</v>
      </c>
      <c r="H180" s="172">
        <v>19.2</v>
      </c>
      <c r="L180" s="169"/>
      <c r="M180" s="173"/>
      <c r="N180" s="174"/>
      <c r="O180" s="174"/>
      <c r="P180" s="174"/>
      <c r="Q180" s="174"/>
      <c r="R180" s="174"/>
      <c r="S180" s="174"/>
      <c r="T180" s="175"/>
      <c r="AT180" s="170" t="s">
        <v>139</v>
      </c>
      <c r="AU180" s="170" t="s">
        <v>78</v>
      </c>
      <c r="AV180" s="14" t="s">
        <v>81</v>
      </c>
      <c r="AW180" s="14" t="s">
        <v>26</v>
      </c>
      <c r="AX180" s="14" t="s">
        <v>69</v>
      </c>
      <c r="AY180" s="170" t="s">
        <v>115</v>
      </c>
    </row>
    <row r="181" spans="1:65" s="15" customFormat="1">
      <c r="B181" s="176"/>
      <c r="D181" s="162" t="s">
        <v>139</v>
      </c>
      <c r="E181" s="177" t="s">
        <v>1</v>
      </c>
      <c r="F181" s="178" t="s">
        <v>152</v>
      </c>
      <c r="H181" s="179">
        <v>84</v>
      </c>
      <c r="L181" s="176"/>
      <c r="M181" s="180"/>
      <c r="N181" s="181"/>
      <c r="O181" s="181"/>
      <c r="P181" s="181"/>
      <c r="Q181" s="181"/>
      <c r="R181" s="181"/>
      <c r="S181" s="181"/>
      <c r="T181" s="182"/>
      <c r="AT181" s="177" t="s">
        <v>139</v>
      </c>
      <c r="AU181" s="177" t="s">
        <v>78</v>
      </c>
      <c r="AV181" s="15" t="s">
        <v>122</v>
      </c>
      <c r="AW181" s="15" t="s">
        <v>26</v>
      </c>
      <c r="AX181" s="15" t="s">
        <v>74</v>
      </c>
      <c r="AY181" s="177" t="s">
        <v>115</v>
      </c>
    </row>
    <row r="182" spans="1:65" s="2" customFormat="1" ht="14.45" customHeight="1">
      <c r="A182" s="29"/>
      <c r="B182" s="147"/>
      <c r="C182" s="148" t="s">
        <v>187</v>
      </c>
      <c r="D182" s="148" t="s">
        <v>118</v>
      </c>
      <c r="E182" s="149" t="s">
        <v>188</v>
      </c>
      <c r="F182" s="150" t="s">
        <v>189</v>
      </c>
      <c r="G182" s="151" t="s">
        <v>179</v>
      </c>
      <c r="H182" s="152">
        <v>84</v>
      </c>
      <c r="I182" s="153"/>
      <c r="J182" s="153">
        <f>ROUND(I182*H182,2)</f>
        <v>0</v>
      </c>
      <c r="K182" s="154"/>
      <c r="L182" s="30"/>
      <c r="M182" s="155" t="s">
        <v>1</v>
      </c>
      <c r="N182" s="156" t="s">
        <v>35</v>
      </c>
      <c r="O182" s="157">
        <v>0.25</v>
      </c>
      <c r="P182" s="157">
        <f>O182*H182</f>
        <v>21</v>
      </c>
      <c r="Q182" s="157">
        <v>1.0000000000000001E-5</v>
      </c>
      <c r="R182" s="157">
        <f>Q182*H182</f>
        <v>8.4000000000000003E-4</v>
      </c>
      <c r="S182" s="157">
        <v>0</v>
      </c>
      <c r="T182" s="158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9" t="s">
        <v>137</v>
      </c>
      <c r="AT182" s="159" t="s">
        <v>118</v>
      </c>
      <c r="AU182" s="159" t="s">
        <v>78</v>
      </c>
      <c r="AY182" s="17" t="s">
        <v>115</v>
      </c>
      <c r="BE182" s="160">
        <f>IF(N182="základní",J182,0)</f>
        <v>0</v>
      </c>
      <c r="BF182" s="160">
        <f>IF(N182="snížená",J182,0)</f>
        <v>0</v>
      </c>
      <c r="BG182" s="160">
        <f>IF(N182="zákl. přenesená",J182,0)</f>
        <v>0</v>
      </c>
      <c r="BH182" s="160">
        <f>IF(N182="sníž. přenesená",J182,0)</f>
        <v>0</v>
      </c>
      <c r="BI182" s="160">
        <f>IF(N182="nulová",J182,0)</f>
        <v>0</v>
      </c>
      <c r="BJ182" s="17" t="s">
        <v>78</v>
      </c>
      <c r="BK182" s="160">
        <f>ROUND(I182*H182,2)</f>
        <v>0</v>
      </c>
      <c r="BL182" s="17" t="s">
        <v>137</v>
      </c>
      <c r="BM182" s="159" t="s">
        <v>228</v>
      </c>
    </row>
    <row r="183" spans="1:65" s="13" customFormat="1">
      <c r="B183" s="161"/>
      <c r="D183" s="162" t="s">
        <v>139</v>
      </c>
      <c r="E183" s="163" t="s">
        <v>1</v>
      </c>
      <c r="F183" s="164" t="s">
        <v>181</v>
      </c>
      <c r="H183" s="165">
        <v>36</v>
      </c>
      <c r="L183" s="161"/>
      <c r="M183" s="166"/>
      <c r="N183" s="167"/>
      <c r="O183" s="167"/>
      <c r="P183" s="167"/>
      <c r="Q183" s="167"/>
      <c r="R183" s="167"/>
      <c r="S183" s="167"/>
      <c r="T183" s="168"/>
      <c r="AT183" s="163" t="s">
        <v>139</v>
      </c>
      <c r="AU183" s="163" t="s">
        <v>78</v>
      </c>
      <c r="AV183" s="13" t="s">
        <v>78</v>
      </c>
      <c r="AW183" s="13" t="s">
        <v>26</v>
      </c>
      <c r="AX183" s="13" t="s">
        <v>69</v>
      </c>
      <c r="AY183" s="163" t="s">
        <v>115</v>
      </c>
    </row>
    <row r="184" spans="1:65" s="14" customFormat="1">
      <c r="B184" s="169"/>
      <c r="D184" s="162" t="s">
        <v>139</v>
      </c>
      <c r="E184" s="170" t="s">
        <v>1</v>
      </c>
      <c r="F184" s="171" t="s">
        <v>141</v>
      </c>
      <c r="H184" s="172">
        <v>36</v>
      </c>
      <c r="L184" s="169"/>
      <c r="M184" s="173"/>
      <c r="N184" s="174"/>
      <c r="O184" s="174"/>
      <c r="P184" s="174"/>
      <c r="Q184" s="174"/>
      <c r="R184" s="174"/>
      <c r="S184" s="174"/>
      <c r="T184" s="175"/>
      <c r="AT184" s="170" t="s">
        <v>139</v>
      </c>
      <c r="AU184" s="170" t="s">
        <v>78</v>
      </c>
      <c r="AV184" s="14" t="s">
        <v>81</v>
      </c>
      <c r="AW184" s="14" t="s">
        <v>26</v>
      </c>
      <c r="AX184" s="14" t="s">
        <v>69</v>
      </c>
      <c r="AY184" s="170" t="s">
        <v>115</v>
      </c>
    </row>
    <row r="185" spans="1:65" s="13" customFormat="1">
      <c r="B185" s="161"/>
      <c r="D185" s="162" t="s">
        <v>139</v>
      </c>
      <c r="E185" s="163" t="s">
        <v>1</v>
      </c>
      <c r="F185" s="164" t="s">
        <v>226</v>
      </c>
      <c r="H185" s="165">
        <v>28.8</v>
      </c>
      <c r="L185" s="161"/>
      <c r="M185" s="166"/>
      <c r="N185" s="167"/>
      <c r="O185" s="167"/>
      <c r="P185" s="167"/>
      <c r="Q185" s="167"/>
      <c r="R185" s="167"/>
      <c r="S185" s="167"/>
      <c r="T185" s="168"/>
      <c r="AT185" s="163" t="s">
        <v>139</v>
      </c>
      <c r="AU185" s="163" t="s">
        <v>78</v>
      </c>
      <c r="AV185" s="13" t="s">
        <v>78</v>
      </c>
      <c r="AW185" s="13" t="s">
        <v>26</v>
      </c>
      <c r="AX185" s="13" t="s">
        <v>69</v>
      </c>
      <c r="AY185" s="163" t="s">
        <v>115</v>
      </c>
    </row>
    <row r="186" spans="1:65" s="14" customFormat="1">
      <c r="B186" s="169"/>
      <c r="D186" s="162" t="s">
        <v>139</v>
      </c>
      <c r="E186" s="170" t="s">
        <v>1</v>
      </c>
      <c r="F186" s="171" t="s">
        <v>151</v>
      </c>
      <c r="H186" s="172">
        <v>28.8</v>
      </c>
      <c r="L186" s="169"/>
      <c r="M186" s="173"/>
      <c r="N186" s="174"/>
      <c r="O186" s="174"/>
      <c r="P186" s="174"/>
      <c r="Q186" s="174"/>
      <c r="R186" s="174"/>
      <c r="S186" s="174"/>
      <c r="T186" s="175"/>
      <c r="AT186" s="170" t="s">
        <v>139</v>
      </c>
      <c r="AU186" s="170" t="s">
        <v>78</v>
      </c>
      <c r="AV186" s="14" t="s">
        <v>81</v>
      </c>
      <c r="AW186" s="14" t="s">
        <v>26</v>
      </c>
      <c r="AX186" s="14" t="s">
        <v>69</v>
      </c>
      <c r="AY186" s="170" t="s">
        <v>115</v>
      </c>
    </row>
    <row r="187" spans="1:65" s="13" customFormat="1">
      <c r="B187" s="161"/>
      <c r="D187" s="162" t="s">
        <v>139</v>
      </c>
      <c r="E187" s="163" t="s">
        <v>1</v>
      </c>
      <c r="F187" s="164" t="s">
        <v>227</v>
      </c>
      <c r="H187" s="165">
        <v>19.2</v>
      </c>
      <c r="L187" s="161"/>
      <c r="M187" s="166"/>
      <c r="N187" s="167"/>
      <c r="O187" s="167"/>
      <c r="P187" s="167"/>
      <c r="Q187" s="167"/>
      <c r="R187" s="167"/>
      <c r="S187" s="167"/>
      <c r="T187" s="168"/>
      <c r="AT187" s="163" t="s">
        <v>139</v>
      </c>
      <c r="AU187" s="163" t="s">
        <v>78</v>
      </c>
      <c r="AV187" s="13" t="s">
        <v>78</v>
      </c>
      <c r="AW187" s="13" t="s">
        <v>26</v>
      </c>
      <c r="AX187" s="13" t="s">
        <v>69</v>
      </c>
      <c r="AY187" s="163" t="s">
        <v>115</v>
      </c>
    </row>
    <row r="188" spans="1:65" s="14" customFormat="1">
      <c r="B188" s="169"/>
      <c r="D188" s="162" t="s">
        <v>139</v>
      </c>
      <c r="E188" s="170" t="s">
        <v>1</v>
      </c>
      <c r="F188" s="171" t="s">
        <v>218</v>
      </c>
      <c r="H188" s="172">
        <v>19.2</v>
      </c>
      <c r="L188" s="169"/>
      <c r="M188" s="173"/>
      <c r="N188" s="174"/>
      <c r="O188" s="174"/>
      <c r="P188" s="174"/>
      <c r="Q188" s="174"/>
      <c r="R188" s="174"/>
      <c r="S188" s="174"/>
      <c r="T188" s="175"/>
      <c r="AT188" s="170" t="s">
        <v>139</v>
      </c>
      <c r="AU188" s="170" t="s">
        <v>78</v>
      </c>
      <c r="AV188" s="14" t="s">
        <v>81</v>
      </c>
      <c r="AW188" s="14" t="s">
        <v>26</v>
      </c>
      <c r="AX188" s="14" t="s">
        <v>69</v>
      </c>
      <c r="AY188" s="170" t="s">
        <v>115</v>
      </c>
    </row>
    <row r="189" spans="1:65" s="15" customFormat="1">
      <c r="B189" s="176"/>
      <c r="D189" s="162" t="s">
        <v>139</v>
      </c>
      <c r="E189" s="177" t="s">
        <v>1</v>
      </c>
      <c r="F189" s="178" t="s">
        <v>152</v>
      </c>
      <c r="H189" s="179">
        <v>84</v>
      </c>
      <c r="L189" s="176"/>
      <c r="M189" s="180"/>
      <c r="N189" s="181"/>
      <c r="O189" s="181"/>
      <c r="P189" s="181"/>
      <c r="Q189" s="181"/>
      <c r="R189" s="181"/>
      <c r="S189" s="181"/>
      <c r="T189" s="182"/>
      <c r="AT189" s="177" t="s">
        <v>139</v>
      </c>
      <c r="AU189" s="177" t="s">
        <v>78</v>
      </c>
      <c r="AV189" s="15" t="s">
        <v>122</v>
      </c>
      <c r="AW189" s="15" t="s">
        <v>26</v>
      </c>
      <c r="AX189" s="15" t="s">
        <v>74</v>
      </c>
      <c r="AY189" s="177" t="s">
        <v>115</v>
      </c>
    </row>
    <row r="190" spans="1:65" s="2" customFormat="1" ht="14.45" customHeight="1">
      <c r="A190" s="29"/>
      <c r="B190" s="147"/>
      <c r="C190" s="183" t="s">
        <v>191</v>
      </c>
      <c r="D190" s="183" t="s">
        <v>170</v>
      </c>
      <c r="E190" s="184" t="s">
        <v>192</v>
      </c>
      <c r="F190" s="185" t="s">
        <v>193</v>
      </c>
      <c r="G190" s="186" t="s">
        <v>179</v>
      </c>
      <c r="H190" s="187">
        <v>84</v>
      </c>
      <c r="I190" s="188"/>
      <c r="J190" s="188">
        <f>ROUND(I190*H190,2)</f>
        <v>0</v>
      </c>
      <c r="K190" s="189"/>
      <c r="L190" s="190"/>
      <c r="M190" s="191" t="s">
        <v>1</v>
      </c>
      <c r="N190" s="192" t="s">
        <v>35</v>
      </c>
      <c r="O190" s="157">
        <v>0</v>
      </c>
      <c r="P190" s="157">
        <f>O190*H190</f>
        <v>0</v>
      </c>
      <c r="Q190" s="157">
        <v>3.5E-4</v>
      </c>
      <c r="R190" s="157">
        <f>Q190*H190</f>
        <v>2.9399999999999999E-2</v>
      </c>
      <c r="S190" s="157">
        <v>0</v>
      </c>
      <c r="T190" s="158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9" t="s">
        <v>173</v>
      </c>
      <c r="AT190" s="159" t="s">
        <v>170</v>
      </c>
      <c r="AU190" s="159" t="s">
        <v>78</v>
      </c>
      <c r="AY190" s="17" t="s">
        <v>115</v>
      </c>
      <c r="BE190" s="160">
        <f>IF(N190="základní",J190,0)</f>
        <v>0</v>
      </c>
      <c r="BF190" s="160">
        <f>IF(N190="snížená",J190,0)</f>
        <v>0</v>
      </c>
      <c r="BG190" s="160">
        <f>IF(N190="zákl. přenesená",J190,0)</f>
        <v>0</v>
      </c>
      <c r="BH190" s="160">
        <f>IF(N190="sníž. přenesená",J190,0)</f>
        <v>0</v>
      </c>
      <c r="BI190" s="160">
        <f>IF(N190="nulová",J190,0)</f>
        <v>0</v>
      </c>
      <c r="BJ190" s="17" t="s">
        <v>78</v>
      </c>
      <c r="BK190" s="160">
        <f>ROUND(I190*H190,2)</f>
        <v>0</v>
      </c>
      <c r="BL190" s="17" t="s">
        <v>137</v>
      </c>
      <c r="BM190" s="159" t="s">
        <v>229</v>
      </c>
    </row>
    <row r="191" spans="1:65" s="13" customFormat="1">
      <c r="B191" s="161"/>
      <c r="D191" s="162" t="s">
        <v>139</v>
      </c>
      <c r="E191" s="163" t="s">
        <v>1</v>
      </c>
      <c r="F191" s="164" t="s">
        <v>181</v>
      </c>
      <c r="H191" s="165">
        <v>36</v>
      </c>
      <c r="L191" s="161"/>
      <c r="M191" s="166"/>
      <c r="N191" s="167"/>
      <c r="O191" s="167"/>
      <c r="P191" s="167"/>
      <c r="Q191" s="167"/>
      <c r="R191" s="167"/>
      <c r="S191" s="167"/>
      <c r="T191" s="168"/>
      <c r="AT191" s="163" t="s">
        <v>139</v>
      </c>
      <c r="AU191" s="163" t="s">
        <v>78</v>
      </c>
      <c r="AV191" s="13" t="s">
        <v>78</v>
      </c>
      <c r="AW191" s="13" t="s">
        <v>26</v>
      </c>
      <c r="AX191" s="13" t="s">
        <v>69</v>
      </c>
      <c r="AY191" s="163" t="s">
        <v>115</v>
      </c>
    </row>
    <row r="192" spans="1:65" s="14" customFormat="1">
      <c r="B192" s="169"/>
      <c r="D192" s="162" t="s">
        <v>139</v>
      </c>
      <c r="E192" s="170" t="s">
        <v>1</v>
      </c>
      <c r="F192" s="171" t="s">
        <v>141</v>
      </c>
      <c r="H192" s="172">
        <v>36</v>
      </c>
      <c r="L192" s="169"/>
      <c r="M192" s="173"/>
      <c r="N192" s="174"/>
      <c r="O192" s="174"/>
      <c r="P192" s="174"/>
      <c r="Q192" s="174"/>
      <c r="R192" s="174"/>
      <c r="S192" s="174"/>
      <c r="T192" s="175"/>
      <c r="AT192" s="170" t="s">
        <v>139</v>
      </c>
      <c r="AU192" s="170" t="s">
        <v>78</v>
      </c>
      <c r="AV192" s="14" t="s">
        <v>81</v>
      </c>
      <c r="AW192" s="14" t="s">
        <v>26</v>
      </c>
      <c r="AX192" s="14" t="s">
        <v>69</v>
      </c>
      <c r="AY192" s="170" t="s">
        <v>115</v>
      </c>
    </row>
    <row r="193" spans="1:65" s="13" customFormat="1">
      <c r="B193" s="161"/>
      <c r="D193" s="162" t="s">
        <v>139</v>
      </c>
      <c r="E193" s="163" t="s">
        <v>1</v>
      </c>
      <c r="F193" s="164" t="s">
        <v>226</v>
      </c>
      <c r="H193" s="165">
        <v>28.8</v>
      </c>
      <c r="L193" s="161"/>
      <c r="M193" s="166"/>
      <c r="N193" s="167"/>
      <c r="O193" s="167"/>
      <c r="P193" s="167"/>
      <c r="Q193" s="167"/>
      <c r="R193" s="167"/>
      <c r="S193" s="167"/>
      <c r="T193" s="168"/>
      <c r="AT193" s="163" t="s">
        <v>139</v>
      </c>
      <c r="AU193" s="163" t="s">
        <v>78</v>
      </c>
      <c r="AV193" s="13" t="s">
        <v>78</v>
      </c>
      <c r="AW193" s="13" t="s">
        <v>26</v>
      </c>
      <c r="AX193" s="13" t="s">
        <v>69</v>
      </c>
      <c r="AY193" s="163" t="s">
        <v>115</v>
      </c>
    </row>
    <row r="194" spans="1:65" s="14" customFormat="1">
      <c r="B194" s="169"/>
      <c r="D194" s="162" t="s">
        <v>139</v>
      </c>
      <c r="E194" s="170" t="s">
        <v>1</v>
      </c>
      <c r="F194" s="171" t="s">
        <v>151</v>
      </c>
      <c r="H194" s="172">
        <v>28.8</v>
      </c>
      <c r="L194" s="169"/>
      <c r="M194" s="173"/>
      <c r="N194" s="174"/>
      <c r="O194" s="174"/>
      <c r="P194" s="174"/>
      <c r="Q194" s="174"/>
      <c r="R194" s="174"/>
      <c r="S194" s="174"/>
      <c r="T194" s="175"/>
      <c r="AT194" s="170" t="s">
        <v>139</v>
      </c>
      <c r="AU194" s="170" t="s">
        <v>78</v>
      </c>
      <c r="AV194" s="14" t="s">
        <v>81</v>
      </c>
      <c r="AW194" s="14" t="s">
        <v>26</v>
      </c>
      <c r="AX194" s="14" t="s">
        <v>69</v>
      </c>
      <c r="AY194" s="170" t="s">
        <v>115</v>
      </c>
    </row>
    <row r="195" spans="1:65" s="13" customFormat="1">
      <c r="B195" s="161"/>
      <c r="D195" s="162" t="s">
        <v>139</v>
      </c>
      <c r="E195" s="163" t="s">
        <v>1</v>
      </c>
      <c r="F195" s="164" t="s">
        <v>227</v>
      </c>
      <c r="H195" s="165">
        <v>19.2</v>
      </c>
      <c r="L195" s="161"/>
      <c r="M195" s="166"/>
      <c r="N195" s="167"/>
      <c r="O195" s="167"/>
      <c r="P195" s="167"/>
      <c r="Q195" s="167"/>
      <c r="R195" s="167"/>
      <c r="S195" s="167"/>
      <c r="T195" s="168"/>
      <c r="AT195" s="163" t="s">
        <v>139</v>
      </c>
      <c r="AU195" s="163" t="s">
        <v>78</v>
      </c>
      <c r="AV195" s="13" t="s">
        <v>78</v>
      </c>
      <c r="AW195" s="13" t="s">
        <v>26</v>
      </c>
      <c r="AX195" s="13" t="s">
        <v>69</v>
      </c>
      <c r="AY195" s="163" t="s">
        <v>115</v>
      </c>
    </row>
    <row r="196" spans="1:65" s="14" customFormat="1">
      <c r="B196" s="169"/>
      <c r="D196" s="162" t="s">
        <v>139</v>
      </c>
      <c r="E196" s="170" t="s">
        <v>1</v>
      </c>
      <c r="F196" s="171" t="s">
        <v>218</v>
      </c>
      <c r="H196" s="172">
        <v>19.2</v>
      </c>
      <c r="L196" s="169"/>
      <c r="M196" s="173"/>
      <c r="N196" s="174"/>
      <c r="O196" s="174"/>
      <c r="P196" s="174"/>
      <c r="Q196" s="174"/>
      <c r="R196" s="174"/>
      <c r="S196" s="174"/>
      <c r="T196" s="175"/>
      <c r="AT196" s="170" t="s">
        <v>139</v>
      </c>
      <c r="AU196" s="170" t="s">
        <v>78</v>
      </c>
      <c r="AV196" s="14" t="s">
        <v>81</v>
      </c>
      <c r="AW196" s="14" t="s">
        <v>26</v>
      </c>
      <c r="AX196" s="14" t="s">
        <v>69</v>
      </c>
      <c r="AY196" s="170" t="s">
        <v>115</v>
      </c>
    </row>
    <row r="197" spans="1:65" s="15" customFormat="1">
      <c r="B197" s="176"/>
      <c r="D197" s="162" t="s">
        <v>139</v>
      </c>
      <c r="E197" s="177" t="s">
        <v>1</v>
      </c>
      <c r="F197" s="178" t="s">
        <v>152</v>
      </c>
      <c r="H197" s="179">
        <v>84</v>
      </c>
      <c r="L197" s="176"/>
      <c r="M197" s="180"/>
      <c r="N197" s="181"/>
      <c r="O197" s="181"/>
      <c r="P197" s="181"/>
      <c r="Q197" s="181"/>
      <c r="R197" s="181"/>
      <c r="S197" s="181"/>
      <c r="T197" s="182"/>
      <c r="AT197" s="177" t="s">
        <v>139</v>
      </c>
      <c r="AU197" s="177" t="s">
        <v>78</v>
      </c>
      <c r="AV197" s="15" t="s">
        <v>122</v>
      </c>
      <c r="AW197" s="15" t="s">
        <v>26</v>
      </c>
      <c r="AX197" s="15" t="s">
        <v>74</v>
      </c>
      <c r="AY197" s="177" t="s">
        <v>115</v>
      </c>
    </row>
    <row r="198" spans="1:65" s="2" customFormat="1" ht="14.45" customHeight="1">
      <c r="A198" s="29"/>
      <c r="B198" s="147"/>
      <c r="C198" s="148" t="s">
        <v>195</v>
      </c>
      <c r="D198" s="148" t="s">
        <v>118</v>
      </c>
      <c r="E198" s="149" t="s">
        <v>196</v>
      </c>
      <c r="F198" s="150" t="s">
        <v>197</v>
      </c>
      <c r="G198" s="151" t="s">
        <v>179</v>
      </c>
      <c r="H198" s="152">
        <v>4</v>
      </c>
      <c r="I198" s="153"/>
      <c r="J198" s="153">
        <f>ROUND(I198*H198,2)</f>
        <v>0</v>
      </c>
      <c r="K198" s="154"/>
      <c r="L198" s="30"/>
      <c r="M198" s="155" t="s">
        <v>1</v>
      </c>
      <c r="N198" s="156" t="s">
        <v>35</v>
      </c>
      <c r="O198" s="157">
        <v>0.26400000000000001</v>
      </c>
      <c r="P198" s="157">
        <f>O198*H198</f>
        <v>1.056</v>
      </c>
      <c r="Q198" s="157">
        <v>0</v>
      </c>
      <c r="R198" s="157">
        <f>Q198*H198</f>
        <v>0</v>
      </c>
      <c r="S198" s="157">
        <v>0</v>
      </c>
      <c r="T198" s="158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9" t="s">
        <v>122</v>
      </c>
      <c r="AT198" s="159" t="s">
        <v>118</v>
      </c>
      <c r="AU198" s="159" t="s">
        <v>78</v>
      </c>
      <c r="AY198" s="17" t="s">
        <v>115</v>
      </c>
      <c r="BE198" s="160">
        <f>IF(N198="základní",J198,0)</f>
        <v>0</v>
      </c>
      <c r="BF198" s="160">
        <f>IF(N198="snížená",J198,0)</f>
        <v>0</v>
      </c>
      <c r="BG198" s="160">
        <f>IF(N198="zákl. přenesená",J198,0)</f>
        <v>0</v>
      </c>
      <c r="BH198" s="160">
        <f>IF(N198="sníž. přenesená",J198,0)</f>
        <v>0</v>
      </c>
      <c r="BI198" s="160">
        <f>IF(N198="nulová",J198,0)</f>
        <v>0</v>
      </c>
      <c r="BJ198" s="17" t="s">
        <v>78</v>
      </c>
      <c r="BK198" s="160">
        <f>ROUND(I198*H198,2)</f>
        <v>0</v>
      </c>
      <c r="BL198" s="17" t="s">
        <v>122</v>
      </c>
      <c r="BM198" s="159" t="s">
        <v>230</v>
      </c>
    </row>
    <row r="199" spans="1:65" s="2" customFormat="1" ht="14.45" customHeight="1">
      <c r="A199" s="29"/>
      <c r="B199" s="147"/>
      <c r="C199" s="183" t="s">
        <v>199</v>
      </c>
      <c r="D199" s="183" t="s">
        <v>170</v>
      </c>
      <c r="E199" s="184" t="s">
        <v>200</v>
      </c>
      <c r="F199" s="185" t="s">
        <v>201</v>
      </c>
      <c r="G199" s="186" t="s">
        <v>179</v>
      </c>
      <c r="H199" s="187">
        <v>4</v>
      </c>
      <c r="I199" s="188"/>
      <c r="J199" s="188">
        <f>ROUND(I199*H199,2)</f>
        <v>0</v>
      </c>
      <c r="K199" s="189"/>
      <c r="L199" s="190"/>
      <c r="M199" s="191" t="s">
        <v>1</v>
      </c>
      <c r="N199" s="192" t="s">
        <v>35</v>
      </c>
      <c r="O199" s="157">
        <v>0</v>
      </c>
      <c r="P199" s="157">
        <f>O199*H199</f>
        <v>0</v>
      </c>
      <c r="Q199" s="157">
        <v>1.6000000000000001E-4</v>
      </c>
      <c r="R199" s="157">
        <f>Q199*H199</f>
        <v>6.4000000000000005E-4</v>
      </c>
      <c r="S199" s="157">
        <v>0</v>
      </c>
      <c r="T199" s="158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9" t="s">
        <v>165</v>
      </c>
      <c r="AT199" s="159" t="s">
        <v>170</v>
      </c>
      <c r="AU199" s="159" t="s">
        <v>78</v>
      </c>
      <c r="AY199" s="17" t="s">
        <v>115</v>
      </c>
      <c r="BE199" s="160">
        <f>IF(N199="základní",J199,0)</f>
        <v>0</v>
      </c>
      <c r="BF199" s="160">
        <f>IF(N199="snížená",J199,0)</f>
        <v>0</v>
      </c>
      <c r="BG199" s="160">
        <f>IF(N199="zákl. přenesená",J199,0)</f>
        <v>0</v>
      </c>
      <c r="BH199" s="160">
        <f>IF(N199="sníž. přenesená",J199,0)</f>
        <v>0</v>
      </c>
      <c r="BI199" s="160">
        <f>IF(N199="nulová",J199,0)</f>
        <v>0</v>
      </c>
      <c r="BJ199" s="17" t="s">
        <v>78</v>
      </c>
      <c r="BK199" s="160">
        <f>ROUND(I199*H199,2)</f>
        <v>0</v>
      </c>
      <c r="BL199" s="17" t="s">
        <v>122</v>
      </c>
      <c r="BM199" s="159" t="s">
        <v>231</v>
      </c>
    </row>
    <row r="200" spans="1:65" s="13" customFormat="1">
      <c r="B200" s="161"/>
      <c r="D200" s="162" t="s">
        <v>139</v>
      </c>
      <c r="F200" s="164" t="s">
        <v>232</v>
      </c>
      <c r="H200" s="165">
        <v>4</v>
      </c>
      <c r="L200" s="161"/>
      <c r="M200" s="166"/>
      <c r="N200" s="167"/>
      <c r="O200" s="167"/>
      <c r="P200" s="167"/>
      <c r="Q200" s="167"/>
      <c r="R200" s="167"/>
      <c r="S200" s="167"/>
      <c r="T200" s="168"/>
      <c r="AT200" s="163" t="s">
        <v>139</v>
      </c>
      <c r="AU200" s="163" t="s">
        <v>78</v>
      </c>
      <c r="AV200" s="13" t="s">
        <v>78</v>
      </c>
      <c r="AW200" s="13" t="s">
        <v>3</v>
      </c>
      <c r="AX200" s="13" t="s">
        <v>74</v>
      </c>
      <c r="AY200" s="163" t="s">
        <v>115</v>
      </c>
    </row>
    <row r="201" spans="1:65" s="2" customFormat="1" ht="24.2" customHeight="1">
      <c r="A201" s="29"/>
      <c r="B201" s="147"/>
      <c r="C201" s="148" t="s">
        <v>8</v>
      </c>
      <c r="D201" s="148" t="s">
        <v>118</v>
      </c>
      <c r="E201" s="149" t="s">
        <v>204</v>
      </c>
      <c r="F201" s="150" t="s">
        <v>205</v>
      </c>
      <c r="G201" s="151" t="s">
        <v>136</v>
      </c>
      <c r="H201" s="152">
        <v>99.68</v>
      </c>
      <c r="I201" s="153"/>
      <c r="J201" s="153">
        <f>ROUND(I201*H201,2)</f>
        <v>0</v>
      </c>
      <c r="K201" s="154"/>
      <c r="L201" s="30"/>
      <c r="M201" s="155" t="s">
        <v>1</v>
      </c>
      <c r="N201" s="156" t="s">
        <v>35</v>
      </c>
      <c r="O201" s="157">
        <v>9.8000000000000004E-2</v>
      </c>
      <c r="P201" s="157">
        <f>O201*H201</f>
        <v>9.7686400000000013</v>
      </c>
      <c r="Q201" s="157">
        <v>0</v>
      </c>
      <c r="R201" s="157">
        <f>Q201*H201</f>
        <v>0</v>
      </c>
      <c r="S201" s="157">
        <v>0</v>
      </c>
      <c r="T201" s="158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9" t="s">
        <v>137</v>
      </c>
      <c r="AT201" s="159" t="s">
        <v>118</v>
      </c>
      <c r="AU201" s="159" t="s">
        <v>78</v>
      </c>
      <c r="AY201" s="17" t="s">
        <v>115</v>
      </c>
      <c r="BE201" s="160">
        <f>IF(N201="základní",J201,0)</f>
        <v>0</v>
      </c>
      <c r="BF201" s="160">
        <f>IF(N201="snížená",J201,0)</f>
        <v>0</v>
      </c>
      <c r="BG201" s="160">
        <f>IF(N201="zákl. přenesená",J201,0)</f>
        <v>0</v>
      </c>
      <c r="BH201" s="160">
        <f>IF(N201="sníž. přenesená",J201,0)</f>
        <v>0</v>
      </c>
      <c r="BI201" s="160">
        <f>IF(N201="nulová",J201,0)</f>
        <v>0</v>
      </c>
      <c r="BJ201" s="17" t="s">
        <v>78</v>
      </c>
      <c r="BK201" s="160">
        <f>ROUND(I201*H201,2)</f>
        <v>0</v>
      </c>
      <c r="BL201" s="17" t="s">
        <v>137</v>
      </c>
      <c r="BM201" s="159" t="s">
        <v>233</v>
      </c>
    </row>
    <row r="202" spans="1:65" s="13" customFormat="1">
      <c r="B202" s="161"/>
      <c r="D202" s="162" t="s">
        <v>139</v>
      </c>
      <c r="E202" s="163" t="s">
        <v>1</v>
      </c>
      <c r="F202" s="164" t="s">
        <v>140</v>
      </c>
      <c r="H202" s="165">
        <v>38.5</v>
      </c>
      <c r="L202" s="161"/>
      <c r="M202" s="166"/>
      <c r="N202" s="167"/>
      <c r="O202" s="167"/>
      <c r="P202" s="167"/>
      <c r="Q202" s="167"/>
      <c r="R202" s="167"/>
      <c r="S202" s="167"/>
      <c r="T202" s="168"/>
      <c r="AT202" s="163" t="s">
        <v>139</v>
      </c>
      <c r="AU202" s="163" t="s">
        <v>78</v>
      </c>
      <c r="AV202" s="13" t="s">
        <v>78</v>
      </c>
      <c r="AW202" s="13" t="s">
        <v>26</v>
      </c>
      <c r="AX202" s="13" t="s">
        <v>69</v>
      </c>
      <c r="AY202" s="163" t="s">
        <v>115</v>
      </c>
    </row>
    <row r="203" spans="1:65" s="14" customFormat="1">
      <c r="B203" s="169"/>
      <c r="D203" s="162" t="s">
        <v>139</v>
      </c>
      <c r="E203" s="170" t="s">
        <v>1</v>
      </c>
      <c r="F203" s="171" t="s">
        <v>141</v>
      </c>
      <c r="H203" s="172">
        <v>38.5</v>
      </c>
      <c r="L203" s="169"/>
      <c r="M203" s="173"/>
      <c r="N203" s="174"/>
      <c r="O203" s="174"/>
      <c r="P203" s="174"/>
      <c r="Q203" s="174"/>
      <c r="R203" s="174"/>
      <c r="S203" s="174"/>
      <c r="T203" s="175"/>
      <c r="AT203" s="170" t="s">
        <v>139</v>
      </c>
      <c r="AU203" s="170" t="s">
        <v>78</v>
      </c>
      <c r="AV203" s="14" t="s">
        <v>81</v>
      </c>
      <c r="AW203" s="14" t="s">
        <v>26</v>
      </c>
      <c r="AX203" s="14" t="s">
        <v>69</v>
      </c>
      <c r="AY203" s="170" t="s">
        <v>115</v>
      </c>
    </row>
    <row r="204" spans="1:65" s="13" customFormat="1">
      <c r="B204" s="161"/>
      <c r="D204" s="162" t="s">
        <v>139</v>
      </c>
      <c r="E204" s="163" t="s">
        <v>1</v>
      </c>
      <c r="F204" s="164" t="s">
        <v>215</v>
      </c>
      <c r="H204" s="165">
        <v>38.5</v>
      </c>
      <c r="L204" s="161"/>
      <c r="M204" s="166"/>
      <c r="N204" s="167"/>
      <c r="O204" s="167"/>
      <c r="P204" s="167"/>
      <c r="Q204" s="167"/>
      <c r="R204" s="167"/>
      <c r="S204" s="167"/>
      <c r="T204" s="168"/>
      <c r="AT204" s="163" t="s">
        <v>139</v>
      </c>
      <c r="AU204" s="163" t="s">
        <v>78</v>
      </c>
      <c r="AV204" s="13" t="s">
        <v>78</v>
      </c>
      <c r="AW204" s="13" t="s">
        <v>26</v>
      </c>
      <c r="AX204" s="13" t="s">
        <v>69</v>
      </c>
      <c r="AY204" s="163" t="s">
        <v>115</v>
      </c>
    </row>
    <row r="205" spans="1:65" s="14" customFormat="1">
      <c r="B205" s="169"/>
      <c r="D205" s="162" t="s">
        <v>139</v>
      </c>
      <c r="E205" s="170" t="s">
        <v>1</v>
      </c>
      <c r="F205" s="171" t="s">
        <v>216</v>
      </c>
      <c r="H205" s="172">
        <v>38.5</v>
      </c>
      <c r="L205" s="169"/>
      <c r="M205" s="173"/>
      <c r="N205" s="174"/>
      <c r="O205" s="174"/>
      <c r="P205" s="174"/>
      <c r="Q205" s="174"/>
      <c r="R205" s="174"/>
      <c r="S205" s="174"/>
      <c r="T205" s="175"/>
      <c r="AT205" s="170" t="s">
        <v>139</v>
      </c>
      <c r="AU205" s="170" t="s">
        <v>78</v>
      </c>
      <c r="AV205" s="14" t="s">
        <v>81</v>
      </c>
      <c r="AW205" s="14" t="s">
        <v>26</v>
      </c>
      <c r="AX205" s="14" t="s">
        <v>69</v>
      </c>
      <c r="AY205" s="170" t="s">
        <v>115</v>
      </c>
    </row>
    <row r="206" spans="1:65" s="13" customFormat="1">
      <c r="B206" s="161"/>
      <c r="D206" s="162" t="s">
        <v>139</v>
      </c>
      <c r="E206" s="163" t="s">
        <v>1</v>
      </c>
      <c r="F206" s="164" t="s">
        <v>217</v>
      </c>
      <c r="H206" s="165">
        <v>22.68</v>
      </c>
      <c r="L206" s="161"/>
      <c r="M206" s="166"/>
      <c r="N206" s="167"/>
      <c r="O206" s="167"/>
      <c r="P206" s="167"/>
      <c r="Q206" s="167"/>
      <c r="R206" s="167"/>
      <c r="S206" s="167"/>
      <c r="T206" s="168"/>
      <c r="AT206" s="163" t="s">
        <v>139</v>
      </c>
      <c r="AU206" s="163" t="s">
        <v>78</v>
      </c>
      <c r="AV206" s="13" t="s">
        <v>78</v>
      </c>
      <c r="AW206" s="13" t="s">
        <v>26</v>
      </c>
      <c r="AX206" s="13" t="s">
        <v>69</v>
      </c>
      <c r="AY206" s="163" t="s">
        <v>115</v>
      </c>
    </row>
    <row r="207" spans="1:65" s="14" customFormat="1">
      <c r="B207" s="169"/>
      <c r="D207" s="162" t="s">
        <v>139</v>
      </c>
      <c r="E207" s="170" t="s">
        <v>1</v>
      </c>
      <c r="F207" s="171" t="s">
        <v>218</v>
      </c>
      <c r="H207" s="172">
        <v>22.68</v>
      </c>
      <c r="L207" s="169"/>
      <c r="M207" s="173"/>
      <c r="N207" s="174"/>
      <c r="O207" s="174"/>
      <c r="P207" s="174"/>
      <c r="Q207" s="174"/>
      <c r="R207" s="174"/>
      <c r="S207" s="174"/>
      <c r="T207" s="175"/>
      <c r="AT207" s="170" t="s">
        <v>139</v>
      </c>
      <c r="AU207" s="170" t="s">
        <v>78</v>
      </c>
      <c r="AV207" s="14" t="s">
        <v>81</v>
      </c>
      <c r="AW207" s="14" t="s">
        <v>26</v>
      </c>
      <c r="AX207" s="14" t="s">
        <v>69</v>
      </c>
      <c r="AY207" s="170" t="s">
        <v>115</v>
      </c>
    </row>
    <row r="208" spans="1:65" s="15" customFormat="1">
      <c r="B208" s="176"/>
      <c r="D208" s="162" t="s">
        <v>139</v>
      </c>
      <c r="E208" s="177" t="s">
        <v>1</v>
      </c>
      <c r="F208" s="178" t="s">
        <v>152</v>
      </c>
      <c r="H208" s="179">
        <v>99.68</v>
      </c>
      <c r="L208" s="176"/>
      <c r="M208" s="180"/>
      <c r="N208" s="181"/>
      <c r="O208" s="181"/>
      <c r="P208" s="181"/>
      <c r="Q208" s="181"/>
      <c r="R208" s="181"/>
      <c r="S208" s="181"/>
      <c r="T208" s="182"/>
      <c r="AT208" s="177" t="s">
        <v>139</v>
      </c>
      <c r="AU208" s="177" t="s">
        <v>78</v>
      </c>
      <c r="AV208" s="15" t="s">
        <v>122</v>
      </c>
      <c r="AW208" s="15" t="s">
        <v>26</v>
      </c>
      <c r="AX208" s="15" t="s">
        <v>74</v>
      </c>
      <c r="AY208" s="177" t="s">
        <v>115</v>
      </c>
    </row>
    <row r="209" spans="1:65" s="2" customFormat="1" ht="24.2" customHeight="1">
      <c r="A209" s="29"/>
      <c r="B209" s="147"/>
      <c r="C209" s="148" t="s">
        <v>137</v>
      </c>
      <c r="D209" s="148" t="s">
        <v>118</v>
      </c>
      <c r="E209" s="149" t="s">
        <v>207</v>
      </c>
      <c r="F209" s="150" t="s">
        <v>208</v>
      </c>
      <c r="G209" s="151" t="s">
        <v>121</v>
      </c>
      <c r="H209" s="152">
        <v>1.1160000000000001</v>
      </c>
      <c r="I209" s="153"/>
      <c r="J209" s="153">
        <f>ROUND(I209*H209,2)</f>
        <v>0</v>
      </c>
      <c r="K209" s="154"/>
      <c r="L209" s="30"/>
      <c r="M209" s="193" t="s">
        <v>1</v>
      </c>
      <c r="N209" s="194" t="s">
        <v>35</v>
      </c>
      <c r="O209" s="195">
        <v>1.1020000000000001</v>
      </c>
      <c r="P209" s="195">
        <f>O209*H209</f>
        <v>1.2298320000000003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9" t="s">
        <v>137</v>
      </c>
      <c r="AT209" s="159" t="s">
        <v>118</v>
      </c>
      <c r="AU209" s="159" t="s">
        <v>78</v>
      </c>
      <c r="AY209" s="17" t="s">
        <v>115</v>
      </c>
      <c r="BE209" s="160">
        <f>IF(N209="základní",J209,0)</f>
        <v>0</v>
      </c>
      <c r="BF209" s="160">
        <f>IF(N209="snížená",J209,0)</f>
        <v>0</v>
      </c>
      <c r="BG209" s="160">
        <f>IF(N209="zákl. přenesená",J209,0)</f>
        <v>0</v>
      </c>
      <c r="BH209" s="160">
        <f>IF(N209="sníž. přenesená",J209,0)</f>
        <v>0</v>
      </c>
      <c r="BI209" s="160">
        <f>IF(N209="nulová",J209,0)</f>
        <v>0</v>
      </c>
      <c r="BJ209" s="17" t="s">
        <v>78</v>
      </c>
      <c r="BK209" s="160">
        <f>ROUND(I209*H209,2)</f>
        <v>0</v>
      </c>
      <c r="BL209" s="17" t="s">
        <v>137</v>
      </c>
      <c r="BM209" s="159" t="s">
        <v>234</v>
      </c>
    </row>
    <row r="210" spans="1:65" s="2" customFormat="1" ht="6.95" customHeight="1">
      <c r="A210" s="29"/>
      <c r="B210" s="44"/>
      <c r="C210" s="45"/>
      <c r="D210" s="45"/>
      <c r="E210" s="45"/>
      <c r="F210" s="45"/>
      <c r="G210" s="45"/>
      <c r="H210" s="45"/>
      <c r="I210" s="45"/>
      <c r="J210" s="45"/>
      <c r="K210" s="45"/>
      <c r="L210" s="30"/>
      <c r="M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</row>
  </sheetData>
  <autoFilter ref="C123:K209" xr:uid="{00000000-0009-0000-0000-000002000000}"/>
  <mergeCells count="8">
    <mergeCell ref="E114:H114"/>
    <mergeCell ref="E116:H116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34"/>
  <sheetViews>
    <sheetView showGridLines="0" workbookViewId="0">
      <selection activeCell="F23" sqref="F2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62.2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7" t="s">
        <v>83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84</v>
      </c>
      <c r="L4" s="20"/>
      <c r="M4" s="91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32" t="str">
        <f>'Rekapitulace stavby'!K6</f>
        <v>Rekonstrukce podlah v Domově Slunovrat I. etapa</v>
      </c>
      <c r="F7" s="233"/>
      <c r="G7" s="233"/>
      <c r="H7" s="233"/>
      <c r="L7" s="20"/>
    </row>
    <row r="8" spans="1:46" s="2" customFormat="1" ht="12" customHeight="1">
      <c r="A8" s="29"/>
      <c r="B8" s="30"/>
      <c r="C8" s="29"/>
      <c r="D8" s="26" t="s">
        <v>85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3" t="s">
        <v>235</v>
      </c>
      <c r="F9" s="234"/>
      <c r="G9" s="234"/>
      <c r="H9" s="23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259</v>
      </c>
      <c r="G12" s="29"/>
      <c r="H12" s="29"/>
      <c r="I12" s="26" t="s">
        <v>18</v>
      </c>
      <c r="J12" s="52">
        <f>'Rekapitulace stavby'!AN8</f>
        <v>44168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19</v>
      </c>
      <c r="E14" s="29"/>
      <c r="F14" s="29"/>
      <c r="G14" s="29"/>
      <c r="H14" s="29"/>
      <c r="I14" s="26" t="s">
        <v>20</v>
      </c>
      <c r="J14" s="24" t="s">
        <v>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260</v>
      </c>
      <c r="F15" s="29"/>
      <c r="G15" s="29"/>
      <c r="H15" s="29"/>
      <c r="I15" s="26" t="s">
        <v>22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23</v>
      </c>
      <c r="E17" s="29"/>
      <c r="F17" s="29"/>
      <c r="G17" s="29"/>
      <c r="H17" s="29"/>
      <c r="I17" s="26" t="s">
        <v>20</v>
      </c>
      <c r="J17" s="24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"/>
      <c r="F18" s="29"/>
      <c r="G18" s="29"/>
      <c r="H18" s="29"/>
      <c r="I18" s="26" t="s">
        <v>22</v>
      </c>
      <c r="J18" s="24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24</v>
      </c>
      <c r="E20" s="29"/>
      <c r="F20" s="29"/>
      <c r="G20" s="29"/>
      <c r="H20" s="29"/>
      <c r="I20" s="26" t="s">
        <v>20</v>
      </c>
      <c r="J20" s="24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22</v>
      </c>
      <c r="J21" s="24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27</v>
      </c>
      <c r="E23" s="29"/>
      <c r="F23" s="29"/>
      <c r="G23" s="29"/>
      <c r="H23" s="29"/>
      <c r="I23" s="26" t="s">
        <v>20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22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28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28" t="s">
        <v>1</v>
      </c>
      <c r="F27" s="228"/>
      <c r="G27" s="228"/>
      <c r="H27" s="22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4" t="s">
        <v>87</v>
      </c>
      <c r="E30" s="29"/>
      <c r="F30" s="29"/>
      <c r="G30" s="29"/>
      <c r="H30" s="29"/>
      <c r="I30" s="29"/>
      <c r="J30" s="95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6" t="s">
        <v>88</v>
      </c>
      <c r="E31" s="29"/>
      <c r="F31" s="29"/>
      <c r="G31" s="29"/>
      <c r="H31" s="29"/>
      <c r="I31" s="29"/>
      <c r="J31" s="95">
        <f>J104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7" t="s">
        <v>29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31</v>
      </c>
      <c r="G34" s="29"/>
      <c r="H34" s="29"/>
      <c r="I34" s="33" t="s">
        <v>30</v>
      </c>
      <c r="J34" s="33" t="s">
        <v>32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8" t="s">
        <v>33</v>
      </c>
      <c r="E35" s="26" t="s">
        <v>34</v>
      </c>
      <c r="F35" s="99">
        <f>ROUND((SUM(BE104:BE105) + SUM(BE125:BE133)),  2)</f>
        <v>0</v>
      </c>
      <c r="G35" s="29"/>
      <c r="H35" s="29"/>
      <c r="I35" s="100">
        <v>0.21</v>
      </c>
      <c r="J35" s="99">
        <f>ROUND(((SUM(BE104:BE105) + SUM(BE125:BE133))*I35),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35</v>
      </c>
      <c r="F36" s="99">
        <f>ROUND((SUM(BF104:BF105) + SUM(BF125:BF133)),  2)</f>
        <v>0</v>
      </c>
      <c r="G36" s="29"/>
      <c r="H36" s="29"/>
      <c r="I36" s="100">
        <v>0.15</v>
      </c>
      <c r="J36" s="99">
        <f>ROUND(((SUM(BF104:BF105) + SUM(BF125:BF133))*I36),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36</v>
      </c>
      <c r="F37" s="99">
        <f>ROUND((SUM(BG104:BG105) + SUM(BG125:BG133)),  2)</f>
        <v>0</v>
      </c>
      <c r="G37" s="29"/>
      <c r="H37" s="29"/>
      <c r="I37" s="100">
        <v>0.21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6" t="s">
        <v>37</v>
      </c>
      <c r="F38" s="99">
        <f>ROUND((SUM(BH104:BH105) + SUM(BH125:BH133)),  2)</f>
        <v>0</v>
      </c>
      <c r="G38" s="29"/>
      <c r="H38" s="29"/>
      <c r="I38" s="100">
        <v>0.15</v>
      </c>
      <c r="J38" s="99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6" t="s">
        <v>38</v>
      </c>
      <c r="F39" s="99">
        <f>ROUND((SUM(BI104:BI105) + SUM(BI125:BI133)),  2)</f>
        <v>0</v>
      </c>
      <c r="G39" s="29"/>
      <c r="H39" s="29"/>
      <c r="I39" s="100">
        <v>0</v>
      </c>
      <c r="J39" s="99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1"/>
      <c r="D41" s="102" t="s">
        <v>39</v>
      </c>
      <c r="E41" s="57"/>
      <c r="F41" s="57"/>
      <c r="G41" s="103" t="s">
        <v>40</v>
      </c>
      <c r="H41" s="104" t="s">
        <v>41</v>
      </c>
      <c r="I41" s="57"/>
      <c r="J41" s="105">
        <f>SUM(J32:J39)</f>
        <v>0</v>
      </c>
      <c r="K41" s="10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44</v>
      </c>
      <c r="E61" s="32"/>
      <c r="F61" s="107" t="s">
        <v>45</v>
      </c>
      <c r="G61" s="42" t="s">
        <v>44</v>
      </c>
      <c r="H61" s="32"/>
      <c r="I61" s="32"/>
      <c r="J61" s="108" t="s">
        <v>45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44</v>
      </c>
      <c r="E76" s="32"/>
      <c r="F76" s="107" t="s">
        <v>45</v>
      </c>
      <c r="G76" s="42" t="s">
        <v>44</v>
      </c>
      <c r="H76" s="32"/>
      <c r="I76" s="32"/>
      <c r="J76" s="108" t="s">
        <v>45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21" t="s">
        <v>89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2" t="str">
        <f>E7</f>
        <v>Rekonstrukce podlah v Domově Slunovrat I. etapa</v>
      </c>
      <c r="F85" s="233"/>
      <c r="G85" s="233"/>
      <c r="H85" s="23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3" t="str">
        <f>E9</f>
        <v>3 - OST</v>
      </c>
      <c r="F87" s="234"/>
      <c r="G87" s="234"/>
      <c r="H87" s="23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17</v>
      </c>
      <c r="D89" s="29"/>
      <c r="E89" s="29"/>
      <c r="F89" s="24" t="str">
        <f>F12</f>
        <v>Na Mlýnici 203/5, 702 00 Ostrava Přívoz</v>
      </c>
      <c r="G89" s="29"/>
      <c r="H89" s="29"/>
      <c r="I89" s="26" t="s">
        <v>18</v>
      </c>
      <c r="J89" s="52">
        <f>IF(J12="","",J12)</f>
        <v>44168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6" t="s">
        <v>19</v>
      </c>
      <c r="D91" s="29"/>
      <c r="E91" s="29"/>
      <c r="F91" s="24" t="str">
        <f>E15</f>
        <v>Domov Slunovrat, Ostrava-Přívoz, p.o.</v>
      </c>
      <c r="G91" s="29"/>
      <c r="H91" s="29"/>
      <c r="I91" s="26" t="s">
        <v>24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6" t="s">
        <v>23</v>
      </c>
      <c r="D92" s="29"/>
      <c r="E92" s="29"/>
      <c r="F92" s="24" t="str">
        <f>IF(E18="","",E18)</f>
        <v/>
      </c>
      <c r="G92" s="29"/>
      <c r="H92" s="29"/>
      <c r="I92" s="26" t="s">
        <v>27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9" t="s">
        <v>90</v>
      </c>
      <c r="D94" s="101"/>
      <c r="E94" s="101"/>
      <c r="F94" s="101"/>
      <c r="G94" s="101"/>
      <c r="H94" s="101"/>
      <c r="I94" s="101"/>
      <c r="J94" s="110" t="s">
        <v>91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1" t="s">
        <v>92</v>
      </c>
      <c r="D96" s="29"/>
      <c r="E96" s="29"/>
      <c r="F96" s="29"/>
      <c r="G96" s="29"/>
      <c r="H96" s="29"/>
      <c r="I96" s="29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93</v>
      </c>
    </row>
    <row r="97" spans="1:31" s="9" customFormat="1" ht="24.95" customHeight="1">
      <c r="B97" s="112"/>
      <c r="D97" s="113" t="s">
        <v>94</v>
      </c>
      <c r="E97" s="114"/>
      <c r="F97" s="114"/>
      <c r="G97" s="114"/>
      <c r="H97" s="114"/>
      <c r="I97" s="114"/>
      <c r="J97" s="115">
        <f>J126</f>
        <v>0</v>
      </c>
      <c r="L97" s="112"/>
    </row>
    <row r="98" spans="1:31" s="9" customFormat="1" ht="24.95" customHeight="1">
      <c r="B98" s="112"/>
      <c r="D98" s="113" t="s">
        <v>236</v>
      </c>
      <c r="E98" s="114"/>
      <c r="F98" s="114"/>
      <c r="G98" s="114"/>
      <c r="H98" s="114"/>
      <c r="I98" s="114"/>
      <c r="J98" s="115">
        <f>J127</f>
        <v>0</v>
      </c>
      <c r="L98" s="112"/>
    </row>
    <row r="99" spans="1:31" s="10" customFormat="1" ht="19.899999999999999" customHeight="1">
      <c r="B99" s="116"/>
      <c r="D99" s="117" t="s">
        <v>237</v>
      </c>
      <c r="E99" s="118"/>
      <c r="F99" s="118"/>
      <c r="G99" s="118"/>
      <c r="H99" s="118"/>
      <c r="I99" s="118"/>
      <c r="J99" s="119">
        <f>J128</f>
        <v>0</v>
      </c>
      <c r="L99" s="116"/>
    </row>
    <row r="100" spans="1:31" s="10" customFormat="1" ht="19.899999999999999" customHeight="1">
      <c r="B100" s="116"/>
      <c r="D100" s="117" t="s">
        <v>238</v>
      </c>
      <c r="E100" s="118"/>
      <c r="F100" s="118"/>
      <c r="G100" s="118"/>
      <c r="H100" s="118"/>
      <c r="I100" s="118"/>
      <c r="J100" s="119">
        <f>J130</f>
        <v>0</v>
      </c>
      <c r="L100" s="116"/>
    </row>
    <row r="101" spans="1:31" s="10" customFormat="1" ht="19.899999999999999" customHeight="1">
      <c r="B101" s="116"/>
      <c r="D101" s="117" t="s">
        <v>239</v>
      </c>
      <c r="E101" s="118"/>
      <c r="F101" s="118"/>
      <c r="G101" s="118"/>
      <c r="H101" s="118"/>
      <c r="I101" s="118"/>
      <c r="J101" s="119">
        <f>J132</f>
        <v>0</v>
      </c>
      <c r="L101" s="116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29.25" customHeight="1">
      <c r="A104" s="29"/>
      <c r="B104" s="30"/>
      <c r="C104" s="111" t="s">
        <v>98</v>
      </c>
      <c r="D104" s="29"/>
      <c r="E104" s="29"/>
      <c r="F104" s="29"/>
      <c r="G104" s="29"/>
      <c r="H104" s="29"/>
      <c r="I104" s="29"/>
      <c r="J104" s="120">
        <v>0</v>
      </c>
      <c r="K104" s="29"/>
      <c r="L104" s="39"/>
      <c r="N104" s="121" t="s">
        <v>33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8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9.25" customHeight="1">
      <c r="A106" s="29"/>
      <c r="B106" s="30"/>
      <c r="C106" s="122" t="s">
        <v>99</v>
      </c>
      <c r="D106" s="101"/>
      <c r="E106" s="101"/>
      <c r="F106" s="101"/>
      <c r="G106" s="101"/>
      <c r="H106" s="101"/>
      <c r="I106" s="101"/>
      <c r="J106" s="123">
        <f>ROUND(J96+J104,2)</f>
        <v>0</v>
      </c>
      <c r="K106" s="101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21" t="s">
        <v>100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2" customHeight="1">
      <c r="A114" s="29"/>
      <c r="B114" s="30"/>
      <c r="C114" s="26" t="s">
        <v>14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6.5" customHeight="1">
      <c r="A115" s="29"/>
      <c r="B115" s="30"/>
      <c r="C115" s="29"/>
      <c r="D115" s="29"/>
      <c r="E115" s="232" t="str">
        <f>E7</f>
        <v>Rekonstrukce podlah v Domově Slunovrat I. etapa</v>
      </c>
      <c r="F115" s="233"/>
      <c r="G115" s="233"/>
      <c r="H115" s="23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>
      <c r="A116" s="29"/>
      <c r="B116" s="30"/>
      <c r="C116" s="26" t="s">
        <v>85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6.5" customHeight="1">
      <c r="A117" s="29"/>
      <c r="B117" s="30"/>
      <c r="C117" s="29"/>
      <c r="D117" s="29"/>
      <c r="E117" s="203" t="str">
        <f>E9</f>
        <v>3 - OST</v>
      </c>
      <c r="F117" s="234"/>
      <c r="G117" s="234"/>
      <c r="H117" s="234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6" t="s">
        <v>17</v>
      </c>
      <c r="D119" s="29"/>
      <c r="E119" s="29"/>
      <c r="F119" s="24" t="str">
        <f>F12</f>
        <v>Na Mlýnici 203/5, 702 00 Ostrava Přívoz</v>
      </c>
      <c r="G119" s="29"/>
      <c r="H119" s="29"/>
      <c r="I119" s="26" t="s">
        <v>18</v>
      </c>
      <c r="J119" s="52">
        <f>IF(J12="","",J12)</f>
        <v>44168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5.2" customHeight="1">
      <c r="A121" s="29"/>
      <c r="B121" s="30"/>
      <c r="C121" s="26" t="s">
        <v>19</v>
      </c>
      <c r="D121" s="29"/>
      <c r="E121" s="29"/>
      <c r="F121" s="24" t="str">
        <f>E15</f>
        <v>Domov Slunovrat, Ostrava-Přívoz, p.o.</v>
      </c>
      <c r="G121" s="29"/>
      <c r="H121" s="29"/>
      <c r="I121" s="26" t="s">
        <v>24</v>
      </c>
      <c r="J121" s="27" t="str">
        <f>E21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6" t="s">
        <v>23</v>
      </c>
      <c r="D122" s="29"/>
      <c r="E122" s="29"/>
      <c r="F122" s="24" t="str">
        <f>IF(E18="","",E18)</f>
        <v/>
      </c>
      <c r="G122" s="29"/>
      <c r="H122" s="29"/>
      <c r="I122" s="26" t="s">
        <v>27</v>
      </c>
      <c r="J122" s="27" t="str">
        <f>E24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11" customFormat="1" ht="29.25" customHeight="1">
      <c r="A124" s="124"/>
      <c r="B124" s="125"/>
      <c r="C124" s="126" t="s">
        <v>101</v>
      </c>
      <c r="D124" s="127" t="s">
        <v>54</v>
      </c>
      <c r="E124" s="127" t="s">
        <v>50</v>
      </c>
      <c r="F124" s="127" t="s">
        <v>51</v>
      </c>
      <c r="G124" s="127" t="s">
        <v>102</v>
      </c>
      <c r="H124" s="127" t="s">
        <v>103</v>
      </c>
      <c r="I124" s="127" t="s">
        <v>104</v>
      </c>
      <c r="J124" s="128" t="s">
        <v>91</v>
      </c>
      <c r="K124" s="129" t="s">
        <v>105</v>
      </c>
      <c r="L124" s="130"/>
      <c r="M124" s="59" t="s">
        <v>1</v>
      </c>
      <c r="N124" s="60" t="s">
        <v>33</v>
      </c>
      <c r="O124" s="60" t="s">
        <v>106</v>
      </c>
      <c r="P124" s="60" t="s">
        <v>107</v>
      </c>
      <c r="Q124" s="60" t="s">
        <v>108</v>
      </c>
      <c r="R124" s="60" t="s">
        <v>109</v>
      </c>
      <c r="S124" s="60" t="s">
        <v>110</v>
      </c>
      <c r="T124" s="61" t="s">
        <v>111</v>
      </c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</row>
    <row r="125" spans="1:63" s="2" customFormat="1" ht="22.9" customHeight="1">
      <c r="A125" s="29"/>
      <c r="B125" s="30"/>
      <c r="C125" s="66" t="s">
        <v>112</v>
      </c>
      <c r="D125" s="29"/>
      <c r="E125" s="29"/>
      <c r="F125" s="29"/>
      <c r="G125" s="29"/>
      <c r="H125" s="29"/>
      <c r="I125" s="29"/>
      <c r="J125" s="131">
        <f>BK125</f>
        <v>0</v>
      </c>
      <c r="K125" s="29"/>
      <c r="L125" s="30"/>
      <c r="M125" s="62"/>
      <c r="N125" s="53"/>
      <c r="O125" s="63"/>
      <c r="P125" s="132">
        <f>P126+P127</f>
        <v>0</v>
      </c>
      <c r="Q125" s="63"/>
      <c r="R125" s="132">
        <f>R126+R127</f>
        <v>0</v>
      </c>
      <c r="S125" s="63"/>
      <c r="T125" s="133">
        <f>T126+T127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7" t="s">
        <v>68</v>
      </c>
      <c r="AU125" s="17" t="s">
        <v>93</v>
      </c>
      <c r="BK125" s="134">
        <f>BK126+BK127</f>
        <v>0</v>
      </c>
    </row>
    <row r="126" spans="1:63" s="12" customFormat="1" ht="25.9" customHeight="1">
      <c r="B126" s="135"/>
      <c r="D126" s="136" t="s">
        <v>68</v>
      </c>
      <c r="E126" s="137" t="s">
        <v>113</v>
      </c>
      <c r="F126" s="137" t="s">
        <v>114</v>
      </c>
      <c r="J126" s="138">
        <f>BK126</f>
        <v>0</v>
      </c>
      <c r="L126" s="135"/>
      <c r="M126" s="139"/>
      <c r="N126" s="140"/>
      <c r="O126" s="140"/>
      <c r="P126" s="141">
        <v>0</v>
      </c>
      <c r="Q126" s="140"/>
      <c r="R126" s="141">
        <v>0</v>
      </c>
      <c r="S126" s="140"/>
      <c r="T126" s="142">
        <v>0</v>
      </c>
      <c r="AR126" s="136" t="s">
        <v>74</v>
      </c>
      <c r="AT126" s="143" t="s">
        <v>68</v>
      </c>
      <c r="AU126" s="143" t="s">
        <v>69</v>
      </c>
      <c r="AY126" s="136" t="s">
        <v>115</v>
      </c>
      <c r="BK126" s="144">
        <v>0</v>
      </c>
    </row>
    <row r="127" spans="1:63" s="12" customFormat="1" ht="25.9" customHeight="1">
      <c r="B127" s="135"/>
      <c r="D127" s="136" t="s">
        <v>68</v>
      </c>
      <c r="E127" s="137" t="s">
        <v>240</v>
      </c>
      <c r="F127" s="137" t="s">
        <v>241</v>
      </c>
      <c r="J127" s="138">
        <f>BK127</f>
        <v>0</v>
      </c>
      <c r="L127" s="135"/>
      <c r="M127" s="139"/>
      <c r="N127" s="140"/>
      <c r="O127" s="140"/>
      <c r="P127" s="141">
        <f>P128+P130+P132</f>
        <v>0</v>
      </c>
      <c r="Q127" s="140"/>
      <c r="R127" s="141">
        <f>R128+R130+R132</f>
        <v>0</v>
      </c>
      <c r="S127" s="140"/>
      <c r="T127" s="142">
        <f>T128+T130+T132</f>
        <v>0</v>
      </c>
      <c r="AR127" s="136" t="s">
        <v>153</v>
      </c>
      <c r="AT127" s="143" t="s">
        <v>68</v>
      </c>
      <c r="AU127" s="143" t="s">
        <v>69</v>
      </c>
      <c r="AY127" s="136" t="s">
        <v>115</v>
      </c>
      <c r="BK127" s="144">
        <f>BK128+BK130+BK132</f>
        <v>0</v>
      </c>
    </row>
    <row r="128" spans="1:63" s="12" customFormat="1" ht="22.9" customHeight="1">
      <c r="B128" s="135"/>
      <c r="D128" s="136" t="s">
        <v>68</v>
      </c>
      <c r="E128" s="145" t="s">
        <v>242</v>
      </c>
      <c r="F128" s="145" t="s">
        <v>243</v>
      </c>
      <c r="J128" s="146">
        <f>BK128</f>
        <v>0</v>
      </c>
      <c r="L128" s="135"/>
      <c r="M128" s="139"/>
      <c r="N128" s="140"/>
      <c r="O128" s="140"/>
      <c r="P128" s="141">
        <f>P129</f>
        <v>0</v>
      </c>
      <c r="Q128" s="140"/>
      <c r="R128" s="141">
        <f>R129</f>
        <v>0</v>
      </c>
      <c r="S128" s="140"/>
      <c r="T128" s="142">
        <f>T129</f>
        <v>0</v>
      </c>
      <c r="AR128" s="136" t="s">
        <v>153</v>
      </c>
      <c r="AT128" s="143" t="s">
        <v>68</v>
      </c>
      <c r="AU128" s="143" t="s">
        <v>74</v>
      </c>
      <c r="AY128" s="136" t="s">
        <v>115</v>
      </c>
      <c r="BK128" s="144">
        <f>BK129</f>
        <v>0</v>
      </c>
    </row>
    <row r="129" spans="1:65" s="2" customFormat="1" ht="14.45" customHeight="1">
      <c r="A129" s="29"/>
      <c r="B129" s="147"/>
      <c r="C129" s="148" t="s">
        <v>81</v>
      </c>
      <c r="D129" s="148" t="s">
        <v>118</v>
      </c>
      <c r="E129" s="149" t="s">
        <v>244</v>
      </c>
      <c r="F129" s="150" t="s">
        <v>245</v>
      </c>
      <c r="G129" s="151" t="s">
        <v>246</v>
      </c>
      <c r="H129" s="152">
        <v>1</v>
      </c>
      <c r="I129" s="153"/>
      <c r="J129" s="153">
        <f>ROUND(I129*H129,2)</f>
        <v>0</v>
      </c>
      <c r="K129" s="154"/>
      <c r="L129" s="30"/>
      <c r="M129" s="155" t="s">
        <v>1</v>
      </c>
      <c r="N129" s="156" t="s">
        <v>35</v>
      </c>
      <c r="O129" s="157">
        <v>0</v>
      </c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247</v>
      </c>
      <c r="AT129" s="159" t="s">
        <v>118</v>
      </c>
      <c r="AU129" s="159" t="s">
        <v>78</v>
      </c>
      <c r="AY129" s="17" t="s">
        <v>115</v>
      </c>
      <c r="BE129" s="160">
        <f>IF(N129="základní",J129,0)</f>
        <v>0</v>
      </c>
      <c r="BF129" s="160">
        <f>IF(N129="snížená",J129,0)</f>
        <v>0</v>
      </c>
      <c r="BG129" s="160">
        <f>IF(N129="zákl. přenesená",J129,0)</f>
        <v>0</v>
      </c>
      <c r="BH129" s="160">
        <f>IF(N129="sníž. přenesená",J129,0)</f>
        <v>0</v>
      </c>
      <c r="BI129" s="160">
        <f>IF(N129="nulová",J129,0)</f>
        <v>0</v>
      </c>
      <c r="BJ129" s="17" t="s">
        <v>78</v>
      </c>
      <c r="BK129" s="160">
        <f>ROUND(I129*H129,2)</f>
        <v>0</v>
      </c>
      <c r="BL129" s="17" t="s">
        <v>247</v>
      </c>
      <c r="BM129" s="159" t="s">
        <v>248</v>
      </c>
    </row>
    <row r="130" spans="1:65" s="12" customFormat="1" ht="22.9" customHeight="1">
      <c r="B130" s="135"/>
      <c r="D130" s="136" t="s">
        <v>68</v>
      </c>
      <c r="E130" s="145" t="s">
        <v>249</v>
      </c>
      <c r="F130" s="145" t="s">
        <v>250</v>
      </c>
      <c r="J130" s="146">
        <f>BK130</f>
        <v>0</v>
      </c>
      <c r="L130" s="135"/>
      <c r="M130" s="139"/>
      <c r="N130" s="140"/>
      <c r="O130" s="140"/>
      <c r="P130" s="141">
        <f>P131</f>
        <v>0</v>
      </c>
      <c r="Q130" s="140"/>
      <c r="R130" s="141">
        <f>R131</f>
        <v>0</v>
      </c>
      <c r="S130" s="140"/>
      <c r="T130" s="142">
        <f>T131</f>
        <v>0</v>
      </c>
      <c r="AR130" s="136" t="s">
        <v>153</v>
      </c>
      <c r="AT130" s="143" t="s">
        <v>68</v>
      </c>
      <c r="AU130" s="143" t="s">
        <v>74</v>
      </c>
      <c r="AY130" s="136" t="s">
        <v>115</v>
      </c>
      <c r="BK130" s="144">
        <f>BK131</f>
        <v>0</v>
      </c>
    </row>
    <row r="131" spans="1:65" s="2" customFormat="1" ht="14.45" customHeight="1">
      <c r="A131" s="29"/>
      <c r="B131" s="147"/>
      <c r="C131" s="148" t="s">
        <v>78</v>
      </c>
      <c r="D131" s="148" t="s">
        <v>118</v>
      </c>
      <c r="E131" s="149" t="s">
        <v>251</v>
      </c>
      <c r="F131" s="150" t="s">
        <v>252</v>
      </c>
      <c r="G131" s="151" t="s">
        <v>246</v>
      </c>
      <c r="H131" s="152">
        <v>1</v>
      </c>
      <c r="I131" s="153"/>
      <c r="J131" s="153">
        <f>ROUND(I131*H131,2)</f>
        <v>0</v>
      </c>
      <c r="K131" s="154"/>
      <c r="L131" s="30"/>
      <c r="M131" s="155" t="s">
        <v>1</v>
      </c>
      <c r="N131" s="156" t="s">
        <v>35</v>
      </c>
      <c r="O131" s="157">
        <v>0</v>
      </c>
      <c r="P131" s="157">
        <f>O131*H131</f>
        <v>0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247</v>
      </c>
      <c r="AT131" s="159" t="s">
        <v>118</v>
      </c>
      <c r="AU131" s="159" t="s">
        <v>78</v>
      </c>
      <c r="AY131" s="17" t="s">
        <v>115</v>
      </c>
      <c r="BE131" s="160">
        <f>IF(N131="základní",J131,0)</f>
        <v>0</v>
      </c>
      <c r="BF131" s="160">
        <f>IF(N131="snížená",J131,0)</f>
        <v>0</v>
      </c>
      <c r="BG131" s="160">
        <f>IF(N131="zákl. přenesená",J131,0)</f>
        <v>0</v>
      </c>
      <c r="BH131" s="160">
        <f>IF(N131="sníž. přenesená",J131,0)</f>
        <v>0</v>
      </c>
      <c r="BI131" s="160">
        <f>IF(N131="nulová",J131,0)</f>
        <v>0</v>
      </c>
      <c r="BJ131" s="17" t="s">
        <v>78</v>
      </c>
      <c r="BK131" s="160">
        <f>ROUND(I131*H131,2)</f>
        <v>0</v>
      </c>
      <c r="BL131" s="17" t="s">
        <v>247</v>
      </c>
      <c r="BM131" s="159" t="s">
        <v>253</v>
      </c>
    </row>
    <row r="132" spans="1:65" s="12" customFormat="1" ht="22.9" customHeight="1">
      <c r="B132" s="135"/>
      <c r="D132" s="136" t="s">
        <v>68</v>
      </c>
      <c r="E132" s="145" t="s">
        <v>254</v>
      </c>
      <c r="F132" s="145" t="s">
        <v>255</v>
      </c>
      <c r="J132" s="146">
        <f>BK132</f>
        <v>0</v>
      </c>
      <c r="L132" s="135"/>
      <c r="M132" s="139"/>
      <c r="N132" s="140"/>
      <c r="O132" s="140"/>
      <c r="P132" s="141">
        <f>P133</f>
        <v>0</v>
      </c>
      <c r="Q132" s="140"/>
      <c r="R132" s="141">
        <f>R133</f>
        <v>0</v>
      </c>
      <c r="S132" s="140"/>
      <c r="T132" s="142">
        <f>T133</f>
        <v>0</v>
      </c>
      <c r="AR132" s="136" t="s">
        <v>153</v>
      </c>
      <c r="AT132" s="143" t="s">
        <v>68</v>
      </c>
      <c r="AU132" s="143" t="s">
        <v>74</v>
      </c>
      <c r="AY132" s="136" t="s">
        <v>115</v>
      </c>
      <c r="BK132" s="144">
        <f>BK133</f>
        <v>0</v>
      </c>
    </row>
    <row r="133" spans="1:65" s="2" customFormat="1" ht="14.45" customHeight="1">
      <c r="A133" s="29"/>
      <c r="B133" s="147"/>
      <c r="C133" s="148" t="s">
        <v>74</v>
      </c>
      <c r="D133" s="148" t="s">
        <v>118</v>
      </c>
      <c r="E133" s="149" t="s">
        <v>256</v>
      </c>
      <c r="F133" s="150" t="s">
        <v>257</v>
      </c>
      <c r="G133" s="151" t="s">
        <v>246</v>
      </c>
      <c r="H133" s="152">
        <v>1</v>
      </c>
      <c r="I133" s="153"/>
      <c r="J133" s="153">
        <f>ROUND(I133*H133,2)</f>
        <v>0</v>
      </c>
      <c r="K133" s="154"/>
      <c r="L133" s="30"/>
      <c r="M133" s="193" t="s">
        <v>1</v>
      </c>
      <c r="N133" s="194" t="s">
        <v>35</v>
      </c>
      <c r="O133" s="195">
        <v>0</v>
      </c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247</v>
      </c>
      <c r="AT133" s="159" t="s">
        <v>118</v>
      </c>
      <c r="AU133" s="159" t="s">
        <v>78</v>
      </c>
      <c r="AY133" s="17" t="s">
        <v>115</v>
      </c>
      <c r="BE133" s="160">
        <f>IF(N133="základní",J133,0)</f>
        <v>0</v>
      </c>
      <c r="BF133" s="160">
        <f>IF(N133="snížená",J133,0)</f>
        <v>0</v>
      </c>
      <c r="BG133" s="160">
        <f>IF(N133="zákl. přenesená",J133,0)</f>
        <v>0</v>
      </c>
      <c r="BH133" s="160">
        <f>IF(N133="sníž. přenesená",J133,0)</f>
        <v>0</v>
      </c>
      <c r="BI133" s="160">
        <f>IF(N133="nulová",J133,0)</f>
        <v>0</v>
      </c>
      <c r="BJ133" s="17" t="s">
        <v>78</v>
      </c>
      <c r="BK133" s="160">
        <f>ROUND(I133*H133,2)</f>
        <v>0</v>
      </c>
      <c r="BL133" s="17" t="s">
        <v>247</v>
      </c>
      <c r="BM133" s="159" t="s">
        <v>258</v>
      </c>
    </row>
    <row r="134" spans="1:65" s="2" customFormat="1" ht="6.95" customHeight="1">
      <c r="A134" s="29"/>
      <c r="B134" s="44"/>
      <c r="C134" s="45"/>
      <c r="D134" s="45"/>
      <c r="E134" s="45"/>
      <c r="F134" s="45"/>
      <c r="G134" s="45"/>
      <c r="H134" s="45"/>
      <c r="I134" s="45"/>
      <c r="J134" s="45"/>
      <c r="K134" s="45"/>
      <c r="L134" s="30"/>
      <c r="M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</sheetData>
  <autoFilter ref="C124:K133" xr:uid="{00000000-0009-0000-0000-000003000000}"/>
  <mergeCells count="8">
    <mergeCell ref="E115:H115"/>
    <mergeCell ref="E117:H117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1 - 3.NP</vt:lpstr>
      <vt:lpstr>2 - 2.NP</vt:lpstr>
      <vt:lpstr>3 - OST</vt:lpstr>
      <vt:lpstr>'1 - 3.NP'!Názvy_tisku</vt:lpstr>
      <vt:lpstr>'2 - 2.NP'!Názvy_tisku</vt:lpstr>
      <vt:lpstr>'3 - OST'!Názvy_tisku</vt:lpstr>
      <vt:lpstr>'Rekapitulace stavby'!Názvy_tisku</vt:lpstr>
      <vt:lpstr>'1 - 3.NP'!Oblast_tisku</vt:lpstr>
      <vt:lpstr>'2 - 2.NP'!Oblast_tisku</vt:lpstr>
      <vt:lpstr>'3 - OST'!Oblast_tisku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Zembol</dc:creator>
  <cp:lastModifiedBy>Vojtěch Curylo</cp:lastModifiedBy>
  <dcterms:created xsi:type="dcterms:W3CDTF">2020-12-02T14:03:41Z</dcterms:created>
  <dcterms:modified xsi:type="dcterms:W3CDTF">2020-12-03T15:37:56Z</dcterms:modified>
</cp:coreProperties>
</file>